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3"/>
  </bookViews>
  <sheets>
    <sheet name="Base Data" sheetId="1" r:id="rId1"/>
    <sheet name="UKIP - Phone v Online" sheetId="2" r:id="rId2"/>
    <sheet name="Con - Phone v Online" sheetId="3" r:id="rId3"/>
    <sheet name="Phone Polls" sheetId="4" r:id="rId4"/>
    <sheet name="Internet Polls" sheetId="17" r:id="rId5"/>
  </sheets>
  <definedNames>
    <definedName name="Con" localSheetId="0">'Base Data'!$D$3:$D$14</definedName>
    <definedName name="Con" localSheetId="4">'Internet Polls'!$D$2:$D$15</definedName>
    <definedName name="Con" localSheetId="3">'Phone Polls'!$D$2:$D$13</definedName>
    <definedName name="Data" localSheetId="0">'Base Data'!$C$4:$H$14</definedName>
    <definedName name="Data" localSheetId="4">'Internet Polls'!$D$3:$G$15</definedName>
    <definedName name="Data" localSheetId="3">'Phone Polls'!$B$3:$G$13</definedName>
    <definedName name="Date" localSheetId="0">'Base Data'!$C$3:$C$14</definedName>
    <definedName name="Date" localSheetId="3">'Phone Polls'!$B$2:$B$13</definedName>
    <definedName name="Date_Num" localSheetId="4">'Internet Polls'!$C$17:$C$30</definedName>
    <definedName name="Date_Num" localSheetId="3">'Phone Polls'!$C$2:$C$13</definedName>
    <definedName name="Lab" localSheetId="0">'Base Data'!$E$3:$E$14</definedName>
    <definedName name="Lab" localSheetId="4">'Internet Polls'!$E$2:$E$15</definedName>
    <definedName name="Lab" localSheetId="3">'Phone Polls'!$E$2:$E$13</definedName>
    <definedName name="LD" localSheetId="0">'Base Data'!$F$3:$F$14</definedName>
    <definedName name="LD" localSheetId="4">'Internet Polls'!$F$2:$F$15</definedName>
    <definedName name="LD" localSheetId="3">'Phone Polls'!$F$2:$F$13</definedName>
    <definedName name="Type" localSheetId="0">'Base Data'!$H$3:$H$14</definedName>
    <definedName name="Type" localSheetId="3">'Phone Polls'!#REF!</definedName>
    <definedName name="UKIP" localSheetId="0">'Base Data'!$G$3:$G$14</definedName>
    <definedName name="UKIP" localSheetId="4">'Internet Polls'!$G$2:$G$15</definedName>
    <definedName name="UKIP" localSheetId="3">'Phone Polls'!$G$2:$G$13</definedName>
  </definedNames>
  <calcPr calcId="125725"/>
</workbook>
</file>

<file path=xl/calcChain.xml><?xml version="1.0" encoding="utf-8"?>
<calcChain xmlns="http://schemas.openxmlformats.org/spreadsheetml/2006/main">
  <c r="F37" i="17"/>
  <c r="E37"/>
  <c r="D37"/>
  <c r="E36"/>
  <c r="D36"/>
  <c r="D35"/>
  <c r="F33" i="4"/>
  <c r="E33"/>
  <c r="D33"/>
  <c r="E32"/>
  <c r="D32"/>
  <c r="D31"/>
  <c r="Y80" i="17"/>
  <c r="X80"/>
  <c r="Y79"/>
  <c r="X79"/>
  <c r="Y78"/>
  <c r="X78"/>
  <c r="Y77"/>
  <c r="X77"/>
  <c r="Y76"/>
  <c r="X76"/>
  <c r="Y59"/>
  <c r="X59"/>
  <c r="Y58"/>
  <c r="X58"/>
  <c r="Y57"/>
  <c r="X57"/>
  <c r="Y56"/>
  <c r="X56"/>
  <c r="Y39"/>
  <c r="X39"/>
  <c r="Y38"/>
  <c r="X38"/>
  <c r="Y37"/>
  <c r="X37"/>
  <c r="Y20"/>
  <c r="X20"/>
  <c r="Y19"/>
  <c r="X19"/>
  <c r="P102"/>
  <c r="O102"/>
  <c r="P101"/>
  <c r="O101"/>
  <c r="P100"/>
  <c r="O100"/>
  <c r="P99"/>
  <c r="O99"/>
  <c r="P98"/>
  <c r="O98"/>
  <c r="P81"/>
  <c r="O81"/>
  <c r="P80"/>
  <c r="O80"/>
  <c r="P79"/>
  <c r="O79"/>
  <c r="P78"/>
  <c r="O78"/>
  <c r="P61"/>
  <c r="O61"/>
  <c r="P60"/>
  <c r="O60"/>
  <c r="P59"/>
  <c r="O59"/>
  <c r="P42"/>
  <c r="O42"/>
  <c r="P41"/>
  <c r="O41"/>
  <c r="P21"/>
  <c r="O21"/>
  <c r="P20"/>
  <c r="O20"/>
  <c r="P19"/>
  <c r="O19"/>
  <c r="P18"/>
  <c r="O18"/>
  <c r="P17"/>
  <c r="O17"/>
  <c r="C4"/>
  <c r="C5"/>
  <c r="C6"/>
  <c r="C7"/>
  <c r="C8"/>
  <c r="C9"/>
  <c r="C10"/>
  <c r="C11"/>
  <c r="C12"/>
  <c r="C13"/>
  <c r="C14"/>
  <c r="C15"/>
  <c r="C3"/>
  <c r="AH42" i="4"/>
  <c r="AG42"/>
  <c r="AH41"/>
  <c r="AG41"/>
  <c r="AH21"/>
  <c r="AG21"/>
  <c r="AH20"/>
  <c r="AG20"/>
  <c r="AH19"/>
  <c r="AG19"/>
  <c r="AH18"/>
  <c r="AG18"/>
  <c r="AH17"/>
  <c r="AG17"/>
  <c r="Y20"/>
  <c r="X20"/>
  <c r="Y19"/>
  <c r="X19"/>
  <c r="P59"/>
  <c r="O59"/>
  <c r="P58"/>
  <c r="O58"/>
  <c r="P57"/>
  <c r="O57"/>
  <c r="P39"/>
  <c r="O39"/>
  <c r="P38"/>
  <c r="O38"/>
  <c r="P21"/>
  <c r="O21"/>
  <c r="P20"/>
  <c r="O20"/>
  <c r="P19"/>
  <c r="O19"/>
  <c r="P18"/>
  <c r="O18"/>
  <c r="P17"/>
  <c r="O17"/>
  <c r="C4"/>
  <c r="C5"/>
  <c r="C6"/>
  <c r="C7"/>
  <c r="C8"/>
  <c r="C9"/>
  <c r="C10"/>
  <c r="C11"/>
  <c r="C12"/>
  <c r="C13"/>
  <c r="C3"/>
</calcChain>
</file>

<file path=xl/comments1.xml><?xml version="1.0" encoding="utf-8"?>
<comments xmlns="http://schemas.openxmlformats.org/spreadsheetml/2006/main">
  <authors>
    <author>User</author>
  </authors>
  <commentList>
    <comment ref="O16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AG16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X18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37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AG40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56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6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X18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X36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40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X55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58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X75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77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  <comment ref="O97" authorId="0">
      <text>
        <r>
          <rPr>
            <sz val="9"/>
            <color indexed="81"/>
            <rFont val="Tahoma"/>
            <family val="2"/>
          </rPr>
          <t>This column and the next column represent 95% confidence intervals for the coefficients.</t>
        </r>
      </text>
    </comment>
  </commentList>
</comments>
</file>

<file path=xl/sharedStrings.xml><?xml version="1.0" encoding="utf-8"?>
<sst xmlns="http://schemas.openxmlformats.org/spreadsheetml/2006/main" count="474" uniqueCount="42">
  <si>
    <t>Date</t>
  </si>
  <si>
    <t>Con</t>
  </si>
  <si>
    <t>Lab</t>
  </si>
  <si>
    <t>LD</t>
  </si>
  <si>
    <t>UKIP</t>
  </si>
  <si>
    <t>Type</t>
  </si>
  <si>
    <t>Phone</t>
  </si>
  <si>
    <t>Online</t>
  </si>
  <si>
    <t>Date Num</t>
  </si>
  <si>
    <t>Results of multiple regression for UKIP</t>
  </si>
  <si>
    <t>Summary measures</t>
  </si>
  <si>
    <t>Multiple R</t>
  </si>
  <si>
    <t>R-Square</t>
  </si>
  <si>
    <t>Adj R-Square</t>
  </si>
  <si>
    <t>StErr of Est</t>
  </si>
  <si>
    <t>ANOVA Table</t>
  </si>
  <si>
    <t>Source</t>
  </si>
  <si>
    <t>df</t>
  </si>
  <si>
    <t>SS</t>
  </si>
  <si>
    <t>MS</t>
  </si>
  <si>
    <t>F</t>
  </si>
  <si>
    <t>p-value</t>
  </si>
  <si>
    <t>Explained</t>
  </si>
  <si>
    <t>Unexplained</t>
  </si>
  <si>
    <t>Regression coefficients</t>
  </si>
  <si>
    <t>Coefficient</t>
  </si>
  <si>
    <t>Std Err</t>
  </si>
  <si>
    <t>t-value</t>
  </si>
  <si>
    <t>Lower limit</t>
  </si>
  <si>
    <t>Upper limit</t>
  </si>
  <si>
    <t>Constant</t>
  </si>
  <si>
    <t>Results of stepwise regression for UKIP</t>
  </si>
  <si>
    <t>Step 1 - Entering variable: Date Num</t>
  </si>
  <si>
    <t>Step 1 - Entering variable: Con</t>
  </si>
  <si>
    <t>Step 2 - Entering variable: Lab</t>
  </si>
  <si>
    <t>Change</t>
  </si>
  <si>
    <t>% Change</t>
  </si>
  <si>
    <t>Step 3 - Entering variable: LD</t>
  </si>
  <si>
    <t>Step 4 - Entering variable: Date Num</t>
  </si>
  <si>
    <t>Step 3 - Entering variable: Date Num</t>
  </si>
  <si>
    <t>Step 4 - Entering variable: LD</t>
  </si>
  <si>
    <t>Table of correlations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</si>
</sst>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%"/>
    <numFmt numFmtId="166" formatCode="0.00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1" fillId="0" borderId="0" xfId="0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UKIP Poll</a:t>
            </a:r>
            <a:r>
              <a:rPr lang="en-GB" baseline="0"/>
              <a:t> Values - Online vs Phone</a:t>
            </a:r>
            <a:endParaRPr lang="en-GB"/>
          </a:p>
        </c:rich>
      </c:tx>
      <c:overlay val="1"/>
    </c:title>
    <c:plotArea>
      <c:layout>
        <c:manualLayout>
          <c:layoutTarget val="inner"/>
          <c:xMode val="edge"/>
          <c:yMode val="edge"/>
          <c:x val="3.8086678189616557E-2"/>
          <c:y val="7.7767288561189696E-2"/>
          <c:w val="0.92401903420609033"/>
          <c:h val="0.87703351695381804"/>
        </c:manualLayout>
      </c:layout>
      <c:scatterChart>
        <c:scatterStyle val="lineMarker"/>
        <c:ser>
          <c:idx val="0"/>
          <c:order val="0"/>
          <c:tx>
            <c:strRef>
              <c:f>'UKIP - Phone v Online'!$C$2</c:f>
              <c:strCache>
                <c:ptCount val="1"/>
                <c:pt idx="0">
                  <c:v>Online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'UKIP - Phone v Online'!$B$3:$B$15</c:f>
              <c:numCache>
                <c:formatCode>dd/mm/yyyy</c:formatCode>
                <c:ptCount val="13"/>
                <c:pt idx="0">
                  <c:v>40927</c:v>
                </c:pt>
                <c:pt idx="1">
                  <c:v>40955</c:v>
                </c:pt>
                <c:pt idx="2">
                  <c:v>40983</c:v>
                </c:pt>
                <c:pt idx="3">
                  <c:v>41018</c:v>
                </c:pt>
                <c:pt idx="4">
                  <c:v>41026</c:v>
                </c:pt>
                <c:pt idx="5">
                  <c:v>41046</c:v>
                </c:pt>
                <c:pt idx="6">
                  <c:v>41075</c:v>
                </c:pt>
                <c:pt idx="7">
                  <c:v>41109</c:v>
                </c:pt>
                <c:pt idx="8">
                  <c:v>41137</c:v>
                </c:pt>
                <c:pt idx="9">
                  <c:v>41173</c:v>
                </c:pt>
                <c:pt idx="10">
                  <c:v>41200</c:v>
                </c:pt>
                <c:pt idx="11">
                  <c:v>41229</c:v>
                </c:pt>
                <c:pt idx="12">
                  <c:v>41257</c:v>
                </c:pt>
              </c:numCache>
            </c:numRef>
          </c:xVal>
          <c:yVal>
            <c:numRef>
              <c:f>'UKIP - Phone v Online'!$C$3:$C$15</c:f>
              <c:numCache>
                <c:formatCode>General</c:formatCode>
                <c:ptCount val="13"/>
                <c:pt idx="0">
                  <c:v>4.7</c:v>
                </c:pt>
                <c:pt idx="1">
                  <c:v>5.4</c:v>
                </c:pt>
                <c:pt idx="2">
                  <c:v>5.6</c:v>
                </c:pt>
                <c:pt idx="3">
                  <c:v>6.5</c:v>
                </c:pt>
                <c:pt idx="4">
                  <c:v>8.5</c:v>
                </c:pt>
                <c:pt idx="5">
                  <c:v>7.1</c:v>
                </c:pt>
                <c:pt idx="6">
                  <c:v>7.6</c:v>
                </c:pt>
                <c:pt idx="7">
                  <c:v>8.5</c:v>
                </c:pt>
                <c:pt idx="8">
                  <c:v>7.8</c:v>
                </c:pt>
                <c:pt idx="9">
                  <c:v>7.9</c:v>
                </c:pt>
                <c:pt idx="10">
                  <c:v>8.5</c:v>
                </c:pt>
                <c:pt idx="11">
                  <c:v>8.3000000000000007</c:v>
                </c:pt>
                <c:pt idx="12">
                  <c:v>14</c:v>
                </c:pt>
              </c:numCache>
            </c:numRef>
          </c:yVal>
        </c:ser>
        <c:ser>
          <c:idx val="1"/>
          <c:order val="1"/>
          <c:tx>
            <c:v>Phone</c:v>
          </c:tx>
          <c:spPr>
            <a:ln w="28575">
              <a:solidFill>
                <a:schemeClr val="accent2"/>
              </a:solidFill>
            </a:ln>
          </c:spPr>
          <c:xVal>
            <c:numRef>
              <c:f>'UKIP - Phone v Online'!$B$16:$B$26</c:f>
              <c:numCache>
                <c:formatCode>dd/mm/yyyy</c:formatCode>
                <c:ptCount val="11"/>
                <c:pt idx="0">
                  <c:v>40937</c:v>
                </c:pt>
                <c:pt idx="1">
                  <c:v>40965</c:v>
                </c:pt>
                <c:pt idx="2">
                  <c:v>40994</c:v>
                </c:pt>
                <c:pt idx="3">
                  <c:v>41057</c:v>
                </c:pt>
                <c:pt idx="4">
                  <c:v>41091</c:v>
                </c:pt>
                <c:pt idx="5">
                  <c:v>41119</c:v>
                </c:pt>
                <c:pt idx="6">
                  <c:v>41154</c:v>
                </c:pt>
                <c:pt idx="7">
                  <c:v>41182</c:v>
                </c:pt>
                <c:pt idx="8">
                  <c:v>41211</c:v>
                </c:pt>
                <c:pt idx="9">
                  <c:v>41238</c:v>
                </c:pt>
                <c:pt idx="10">
                  <c:v>41259</c:v>
                </c:pt>
              </c:numCache>
            </c:numRef>
          </c:xVal>
          <c:yVal>
            <c:numRef>
              <c:f>'UKIP - Phone v Online'!$D$16:$D$26</c:f>
              <c:numCache>
                <c:formatCode>General</c:formatCode>
                <c:ptCount val="11"/>
                <c:pt idx="0">
                  <c:v>2.9</c:v>
                </c:pt>
                <c:pt idx="1">
                  <c:v>2.6</c:v>
                </c:pt>
                <c:pt idx="2">
                  <c:v>3.7</c:v>
                </c:pt>
                <c:pt idx="3">
                  <c:v>3.9</c:v>
                </c:pt>
                <c:pt idx="4">
                  <c:v>3.7</c:v>
                </c:pt>
                <c:pt idx="5">
                  <c:v>4.3</c:v>
                </c:pt>
                <c:pt idx="6">
                  <c:v>2.8</c:v>
                </c:pt>
                <c:pt idx="7">
                  <c:v>4.5</c:v>
                </c:pt>
                <c:pt idx="8">
                  <c:v>4.5999999999999996</c:v>
                </c:pt>
                <c:pt idx="9">
                  <c:v>6.2</c:v>
                </c:pt>
                <c:pt idx="10">
                  <c:v>8.6</c:v>
                </c:pt>
              </c:numCache>
            </c:numRef>
          </c:yVal>
        </c:ser>
        <c:axId val="194821504"/>
        <c:axId val="194835584"/>
      </c:scatterChart>
      <c:valAx>
        <c:axId val="194821504"/>
        <c:scaling>
          <c:orientation val="minMax"/>
          <c:max val="41273"/>
          <c:min val="40909"/>
        </c:scaling>
        <c:axPos val="b"/>
        <c:numFmt formatCode="dd/mm/yyyy" sourceLinked="1"/>
        <c:tickLblPos val="nextTo"/>
        <c:crossAx val="194835584"/>
        <c:crosses val="autoZero"/>
        <c:crossBetween val="midCat"/>
      </c:valAx>
      <c:valAx>
        <c:axId val="194835584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tickLblPos val="nextTo"/>
        <c:crossAx val="194821504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3607024731664644E-2"/>
          <c:y val="0.13598513988187211"/>
          <c:w val="8.4601668693852355E-2"/>
          <c:h val="0.10015407072762726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Con Poll</a:t>
            </a:r>
            <a:r>
              <a:rPr lang="en-GB" baseline="0"/>
              <a:t> Values - Online vs Phone</a:t>
            </a:r>
            <a:endParaRPr lang="en-GB"/>
          </a:p>
        </c:rich>
      </c:tx>
      <c:overlay val="1"/>
    </c:title>
    <c:plotArea>
      <c:layout>
        <c:manualLayout>
          <c:layoutTarget val="inner"/>
          <c:xMode val="edge"/>
          <c:yMode val="edge"/>
          <c:x val="3.8086678189616571E-2"/>
          <c:y val="7.776728856118971E-2"/>
          <c:w val="0.92401903420609055"/>
          <c:h val="0.87703351695381826"/>
        </c:manualLayout>
      </c:layout>
      <c:scatterChart>
        <c:scatterStyle val="lineMarker"/>
        <c:ser>
          <c:idx val="0"/>
          <c:order val="0"/>
          <c:tx>
            <c:strRef>
              <c:f>'Con - Phone v Online'!$C$2</c:f>
              <c:strCache>
                <c:ptCount val="1"/>
                <c:pt idx="0">
                  <c:v>Online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'Con - Phone v Online'!$B$3:$B$15</c:f>
              <c:numCache>
                <c:formatCode>dd/mm/yyyy</c:formatCode>
                <c:ptCount val="13"/>
                <c:pt idx="0">
                  <c:v>40927</c:v>
                </c:pt>
                <c:pt idx="1">
                  <c:v>40955</c:v>
                </c:pt>
                <c:pt idx="2">
                  <c:v>40983</c:v>
                </c:pt>
                <c:pt idx="3">
                  <c:v>41018</c:v>
                </c:pt>
                <c:pt idx="4">
                  <c:v>41026</c:v>
                </c:pt>
                <c:pt idx="5">
                  <c:v>41046</c:v>
                </c:pt>
                <c:pt idx="6">
                  <c:v>41075</c:v>
                </c:pt>
                <c:pt idx="7">
                  <c:v>41109</c:v>
                </c:pt>
                <c:pt idx="8">
                  <c:v>41137</c:v>
                </c:pt>
                <c:pt idx="9">
                  <c:v>41173</c:v>
                </c:pt>
                <c:pt idx="10">
                  <c:v>41200</c:v>
                </c:pt>
                <c:pt idx="11">
                  <c:v>41229</c:v>
                </c:pt>
                <c:pt idx="12">
                  <c:v>41257</c:v>
                </c:pt>
              </c:numCache>
            </c:numRef>
          </c:xVal>
          <c:yVal>
            <c:numRef>
              <c:f>'Con - Phone v Online'!$C$3:$C$15</c:f>
              <c:numCache>
                <c:formatCode>General</c:formatCode>
                <c:ptCount val="13"/>
                <c:pt idx="0">
                  <c:v>38.4</c:v>
                </c:pt>
                <c:pt idx="1">
                  <c:v>38.700000000000003</c:v>
                </c:pt>
                <c:pt idx="2">
                  <c:v>37.1</c:v>
                </c:pt>
                <c:pt idx="3">
                  <c:v>33.6</c:v>
                </c:pt>
                <c:pt idx="4">
                  <c:v>33.6</c:v>
                </c:pt>
                <c:pt idx="5">
                  <c:v>31.5</c:v>
                </c:pt>
                <c:pt idx="6">
                  <c:v>32.5</c:v>
                </c:pt>
                <c:pt idx="7">
                  <c:v>31.9</c:v>
                </c:pt>
                <c:pt idx="8">
                  <c:v>33.4</c:v>
                </c:pt>
                <c:pt idx="9">
                  <c:v>35</c:v>
                </c:pt>
                <c:pt idx="10">
                  <c:v>32.700000000000003</c:v>
                </c:pt>
                <c:pt idx="11">
                  <c:v>31.5</c:v>
                </c:pt>
                <c:pt idx="12">
                  <c:v>28.5</c:v>
                </c:pt>
              </c:numCache>
            </c:numRef>
          </c:yVal>
        </c:ser>
        <c:ser>
          <c:idx val="1"/>
          <c:order val="1"/>
          <c:tx>
            <c:v>Phone</c:v>
          </c:tx>
          <c:spPr>
            <a:ln w="28575">
              <a:solidFill>
                <a:schemeClr val="accent2"/>
              </a:solidFill>
            </a:ln>
          </c:spPr>
          <c:xVal>
            <c:numRef>
              <c:f>'Con - Phone v Online'!$B$16:$B$26</c:f>
              <c:numCache>
                <c:formatCode>dd/mm/yyyy</c:formatCode>
                <c:ptCount val="11"/>
                <c:pt idx="0">
                  <c:v>40937</c:v>
                </c:pt>
                <c:pt idx="1">
                  <c:v>40965</c:v>
                </c:pt>
                <c:pt idx="2">
                  <c:v>40994</c:v>
                </c:pt>
                <c:pt idx="3">
                  <c:v>41057</c:v>
                </c:pt>
                <c:pt idx="4">
                  <c:v>41091</c:v>
                </c:pt>
                <c:pt idx="5">
                  <c:v>41119</c:v>
                </c:pt>
                <c:pt idx="6">
                  <c:v>41154</c:v>
                </c:pt>
                <c:pt idx="7">
                  <c:v>41182</c:v>
                </c:pt>
                <c:pt idx="8">
                  <c:v>41211</c:v>
                </c:pt>
                <c:pt idx="9">
                  <c:v>41238</c:v>
                </c:pt>
                <c:pt idx="10">
                  <c:v>41259</c:v>
                </c:pt>
              </c:numCache>
            </c:numRef>
          </c:xVal>
          <c:yVal>
            <c:numRef>
              <c:f>'Con - Phone v Online'!$D$16:$D$26</c:f>
              <c:numCache>
                <c:formatCode>General</c:formatCode>
                <c:ptCount val="11"/>
                <c:pt idx="0">
                  <c:v>37</c:v>
                </c:pt>
                <c:pt idx="1">
                  <c:v>37.299999999999997</c:v>
                </c:pt>
                <c:pt idx="2">
                  <c:v>32.700000000000003</c:v>
                </c:pt>
                <c:pt idx="3">
                  <c:v>34</c:v>
                </c:pt>
                <c:pt idx="4">
                  <c:v>30.3</c:v>
                </c:pt>
                <c:pt idx="5">
                  <c:v>32.6</c:v>
                </c:pt>
                <c:pt idx="6">
                  <c:v>35</c:v>
                </c:pt>
                <c:pt idx="7">
                  <c:v>35</c:v>
                </c:pt>
                <c:pt idx="8">
                  <c:v>32.9</c:v>
                </c:pt>
                <c:pt idx="9">
                  <c:v>34.700000000000003</c:v>
                </c:pt>
                <c:pt idx="10">
                  <c:v>30.6</c:v>
                </c:pt>
              </c:numCache>
            </c:numRef>
          </c:yVal>
        </c:ser>
        <c:axId val="195790720"/>
        <c:axId val="195792256"/>
      </c:scatterChart>
      <c:valAx>
        <c:axId val="195790720"/>
        <c:scaling>
          <c:orientation val="minMax"/>
          <c:max val="41273"/>
          <c:min val="40909"/>
        </c:scaling>
        <c:axPos val="b"/>
        <c:numFmt formatCode="dd/mm/yyyy" sourceLinked="1"/>
        <c:tickLblPos val="nextTo"/>
        <c:crossAx val="195792256"/>
        <c:crosses val="autoZero"/>
        <c:crossBetween val="midCat"/>
      </c:valAx>
      <c:valAx>
        <c:axId val="195792256"/>
        <c:scaling>
          <c:orientation val="minMax"/>
          <c:max val="40"/>
          <c:min val="28"/>
        </c:scaling>
        <c:axPos val="l"/>
        <c:majorGridlines>
          <c:spPr>
            <a:ln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tickLblPos val="nextTo"/>
        <c:crossAx val="195790720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433873204873799"/>
          <c:y val="0.10892154042314404"/>
          <c:w val="8.4601668693852425E-2"/>
          <c:h val="0.10015407072762726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209551</xdr:colOff>
      <xdr:row>1</xdr:row>
      <xdr:rowOff>28574</xdr:rowOff>
    </xdr:from>
    <xdr:to>
      <xdr:col>24</xdr:col>
      <xdr:colOff>342901</xdr:colOff>
      <xdr:row>38</xdr:row>
      <xdr:rowOff>19049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209551</xdr:colOff>
      <xdr:row>1</xdr:row>
      <xdr:rowOff>28574</xdr:rowOff>
    </xdr:from>
    <xdr:to>
      <xdr:col>24</xdr:col>
      <xdr:colOff>342901</xdr:colOff>
      <xdr:row>38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H27"/>
  <sheetViews>
    <sheetView workbookViewId="0">
      <selection activeCell="J1" sqref="J1:V1048576"/>
    </sheetView>
  </sheetViews>
  <sheetFormatPr defaultRowHeight="15"/>
  <cols>
    <col min="3" max="3" width="10.7109375" bestFit="1" customWidth="1"/>
  </cols>
  <sheetData>
    <row r="3" spans="3:8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3:8">
      <c r="C4" s="1">
        <v>40937</v>
      </c>
      <c r="D4">
        <v>37</v>
      </c>
      <c r="E4">
        <v>37.700000000000003</v>
      </c>
      <c r="F4">
        <v>13.8</v>
      </c>
      <c r="G4">
        <v>2.9</v>
      </c>
      <c r="H4" t="s">
        <v>6</v>
      </c>
    </row>
    <row r="5" spans="3:8">
      <c r="C5" s="1">
        <v>40965</v>
      </c>
      <c r="D5">
        <v>37.299999999999997</v>
      </c>
      <c r="E5">
        <v>40</v>
      </c>
      <c r="F5">
        <v>13</v>
      </c>
      <c r="G5">
        <v>2.6</v>
      </c>
      <c r="H5" t="s">
        <v>6</v>
      </c>
    </row>
    <row r="6" spans="3:8">
      <c r="C6" s="1">
        <v>40994</v>
      </c>
      <c r="D6">
        <v>32.700000000000003</v>
      </c>
      <c r="E6">
        <v>42.9</v>
      </c>
      <c r="F6">
        <v>10.6</v>
      </c>
      <c r="G6">
        <v>3.7</v>
      </c>
      <c r="H6" t="s">
        <v>6</v>
      </c>
    </row>
    <row r="7" spans="3:8">
      <c r="C7" s="1">
        <v>41057</v>
      </c>
      <c r="D7">
        <v>34</v>
      </c>
      <c r="E7">
        <v>42.3</v>
      </c>
      <c r="F7">
        <v>11.1</v>
      </c>
      <c r="G7">
        <v>3.9</v>
      </c>
      <c r="H7" t="s">
        <v>6</v>
      </c>
    </row>
    <row r="8" spans="3:8">
      <c r="C8" s="1">
        <v>41091</v>
      </c>
      <c r="D8">
        <v>30.3</v>
      </c>
      <c r="E8">
        <v>38.5</v>
      </c>
      <c r="F8">
        <v>12.3</v>
      </c>
      <c r="G8">
        <v>3.7</v>
      </c>
      <c r="H8" t="s">
        <v>6</v>
      </c>
    </row>
    <row r="9" spans="3:8">
      <c r="C9" s="1">
        <v>41119</v>
      </c>
      <c r="D9">
        <v>32.6</v>
      </c>
      <c r="E9">
        <v>44.4</v>
      </c>
      <c r="F9">
        <v>10.199999999999999</v>
      </c>
      <c r="G9">
        <v>4.3</v>
      </c>
      <c r="H9" t="s">
        <v>6</v>
      </c>
    </row>
    <row r="10" spans="3:8">
      <c r="C10" s="1">
        <v>41154</v>
      </c>
      <c r="D10">
        <v>35</v>
      </c>
      <c r="E10">
        <v>42.2</v>
      </c>
      <c r="F10">
        <v>12.2</v>
      </c>
      <c r="G10">
        <v>2.8</v>
      </c>
      <c r="H10" t="s">
        <v>6</v>
      </c>
    </row>
    <row r="11" spans="3:8">
      <c r="C11" s="1">
        <v>41182</v>
      </c>
      <c r="D11">
        <v>35</v>
      </c>
      <c r="E11">
        <v>38.1</v>
      </c>
      <c r="F11">
        <v>15.1</v>
      </c>
      <c r="G11">
        <v>4.5</v>
      </c>
      <c r="H11" t="s">
        <v>6</v>
      </c>
    </row>
    <row r="12" spans="3:8">
      <c r="C12" s="1">
        <v>41211</v>
      </c>
      <c r="D12">
        <v>32.9</v>
      </c>
      <c r="E12">
        <v>43.8</v>
      </c>
      <c r="F12">
        <v>12.5</v>
      </c>
      <c r="G12">
        <v>4.5999999999999996</v>
      </c>
      <c r="H12" t="s">
        <v>6</v>
      </c>
    </row>
    <row r="13" spans="3:8">
      <c r="C13" s="1">
        <v>41238</v>
      </c>
      <c r="D13">
        <v>34.700000000000003</v>
      </c>
      <c r="E13">
        <v>42</v>
      </c>
      <c r="F13">
        <v>10.4</v>
      </c>
      <c r="G13">
        <v>6.2</v>
      </c>
      <c r="H13" t="s">
        <v>6</v>
      </c>
    </row>
    <row r="14" spans="3:8">
      <c r="C14" s="1">
        <v>41259</v>
      </c>
      <c r="D14">
        <v>30.6</v>
      </c>
      <c r="E14">
        <v>40.700000000000003</v>
      </c>
      <c r="F14">
        <v>10.4</v>
      </c>
      <c r="G14">
        <v>8.6</v>
      </c>
      <c r="H14" t="s">
        <v>6</v>
      </c>
    </row>
    <row r="15" spans="3:8">
      <c r="C15" s="1">
        <v>40927</v>
      </c>
      <c r="D15">
        <v>38.4</v>
      </c>
      <c r="E15">
        <v>37.700000000000003</v>
      </c>
      <c r="F15">
        <v>10.6</v>
      </c>
      <c r="G15">
        <v>4.7</v>
      </c>
      <c r="H15" t="s">
        <v>7</v>
      </c>
    </row>
    <row r="16" spans="3:8">
      <c r="C16" s="1">
        <v>40955</v>
      </c>
      <c r="D16">
        <v>38.700000000000003</v>
      </c>
      <c r="E16">
        <v>38.200000000000003</v>
      </c>
      <c r="F16">
        <v>9.9</v>
      </c>
      <c r="G16">
        <v>5.4</v>
      </c>
      <c r="H16" t="s">
        <v>7</v>
      </c>
    </row>
    <row r="17" spans="3:8">
      <c r="C17" s="1">
        <v>40983</v>
      </c>
      <c r="D17">
        <v>37.1</v>
      </c>
      <c r="E17">
        <v>39.5</v>
      </c>
      <c r="F17">
        <v>10.3</v>
      </c>
      <c r="G17">
        <v>5.6</v>
      </c>
      <c r="H17" t="s">
        <v>7</v>
      </c>
    </row>
    <row r="18" spans="3:8">
      <c r="C18" s="1">
        <v>41018</v>
      </c>
      <c r="D18">
        <v>33.6</v>
      </c>
      <c r="E18">
        <v>39.9</v>
      </c>
      <c r="F18">
        <v>11.1</v>
      </c>
      <c r="G18">
        <v>6.5</v>
      </c>
      <c r="H18" t="s">
        <v>7</v>
      </c>
    </row>
    <row r="19" spans="3:8">
      <c r="C19" s="1">
        <v>41026</v>
      </c>
      <c r="D19">
        <v>33.6</v>
      </c>
      <c r="E19">
        <v>39.299999999999997</v>
      </c>
      <c r="F19">
        <v>10.5</v>
      </c>
      <c r="G19">
        <v>8.5</v>
      </c>
      <c r="H19" t="s">
        <v>7</v>
      </c>
    </row>
    <row r="20" spans="3:8">
      <c r="C20" s="1">
        <v>41046</v>
      </c>
      <c r="D20">
        <v>31.5</v>
      </c>
      <c r="E20">
        <v>41.3</v>
      </c>
      <c r="F20">
        <v>11.2</v>
      </c>
      <c r="G20">
        <v>7.1</v>
      </c>
      <c r="H20" t="s">
        <v>7</v>
      </c>
    </row>
    <row r="21" spans="3:8">
      <c r="C21" s="1">
        <v>41075</v>
      </c>
      <c r="D21">
        <v>32.5</v>
      </c>
      <c r="E21">
        <v>41.7</v>
      </c>
      <c r="F21">
        <v>9.3000000000000007</v>
      </c>
      <c r="G21">
        <v>7.6</v>
      </c>
      <c r="H21" t="s">
        <v>7</v>
      </c>
    </row>
    <row r="22" spans="3:8">
      <c r="C22" s="1">
        <v>41109</v>
      </c>
      <c r="D22">
        <v>31.9</v>
      </c>
      <c r="E22">
        <v>41.8</v>
      </c>
      <c r="F22">
        <v>9.9</v>
      </c>
      <c r="G22">
        <v>8.5</v>
      </c>
      <c r="H22" t="s">
        <v>7</v>
      </c>
    </row>
    <row r="23" spans="3:8">
      <c r="C23" s="1">
        <v>41137</v>
      </c>
      <c r="D23">
        <v>33.4</v>
      </c>
      <c r="E23">
        <v>41.8</v>
      </c>
      <c r="F23">
        <v>9.8000000000000007</v>
      </c>
      <c r="G23">
        <v>7.8</v>
      </c>
      <c r="H23" t="s">
        <v>7</v>
      </c>
    </row>
    <row r="24" spans="3:8">
      <c r="C24" s="1">
        <v>41173</v>
      </c>
      <c r="D24">
        <v>35</v>
      </c>
      <c r="E24">
        <v>39.5</v>
      </c>
      <c r="F24">
        <v>10.1</v>
      </c>
      <c r="G24">
        <v>7.9</v>
      </c>
      <c r="H24" t="s">
        <v>7</v>
      </c>
    </row>
    <row r="25" spans="3:8">
      <c r="C25" s="1">
        <v>41200</v>
      </c>
      <c r="D25">
        <v>32.700000000000003</v>
      </c>
      <c r="E25">
        <v>41.1</v>
      </c>
      <c r="F25">
        <v>10.199999999999999</v>
      </c>
      <c r="G25">
        <v>8.5</v>
      </c>
      <c r="H25" t="s">
        <v>7</v>
      </c>
    </row>
    <row r="26" spans="3:8">
      <c r="C26" s="1">
        <v>41229</v>
      </c>
      <c r="D26">
        <v>31.5</v>
      </c>
      <c r="E26">
        <v>42.8</v>
      </c>
      <c r="F26">
        <v>9.6999999999999993</v>
      </c>
      <c r="G26">
        <v>8.3000000000000007</v>
      </c>
      <c r="H26" t="s">
        <v>7</v>
      </c>
    </row>
    <row r="27" spans="3:8">
      <c r="C27" s="1">
        <v>41257</v>
      </c>
      <c r="D27">
        <v>28.5</v>
      </c>
      <c r="E27">
        <v>39</v>
      </c>
      <c r="F27">
        <v>9.4</v>
      </c>
      <c r="G27">
        <v>14</v>
      </c>
      <c r="H27" t="s">
        <v>7</v>
      </c>
    </row>
  </sheetData>
  <sortState ref="C4:H27">
    <sortCondition descending="1" ref="H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D26"/>
  <sheetViews>
    <sheetView workbookViewId="0">
      <selection sqref="A1:XFD1048576"/>
    </sheetView>
  </sheetViews>
  <sheetFormatPr defaultRowHeight="15"/>
  <cols>
    <col min="2" max="2" width="10.7109375" bestFit="1" customWidth="1"/>
  </cols>
  <sheetData>
    <row r="2" spans="2:4">
      <c r="B2" t="s">
        <v>0</v>
      </c>
      <c r="C2" t="s">
        <v>7</v>
      </c>
      <c r="D2" t="s">
        <v>6</v>
      </c>
    </row>
    <row r="3" spans="2:4">
      <c r="B3" s="1">
        <v>40927</v>
      </c>
      <c r="C3">
        <v>4.7</v>
      </c>
    </row>
    <row r="4" spans="2:4">
      <c r="B4" s="1">
        <v>40955</v>
      </c>
      <c r="C4">
        <v>5.4</v>
      </c>
    </row>
    <row r="5" spans="2:4">
      <c r="B5" s="1">
        <v>40983</v>
      </c>
      <c r="C5">
        <v>5.6</v>
      </c>
    </row>
    <row r="6" spans="2:4">
      <c r="B6" s="1">
        <v>41018</v>
      </c>
      <c r="C6">
        <v>6.5</v>
      </c>
    </row>
    <row r="7" spans="2:4">
      <c r="B7" s="1">
        <v>41026</v>
      </c>
      <c r="C7">
        <v>8.5</v>
      </c>
    </row>
    <row r="8" spans="2:4">
      <c r="B8" s="1">
        <v>41046</v>
      </c>
      <c r="C8">
        <v>7.1</v>
      </c>
    </row>
    <row r="9" spans="2:4">
      <c r="B9" s="1">
        <v>41075</v>
      </c>
      <c r="C9">
        <v>7.6</v>
      </c>
    </row>
    <row r="10" spans="2:4">
      <c r="B10" s="1">
        <v>41109</v>
      </c>
      <c r="C10">
        <v>8.5</v>
      </c>
    </row>
    <row r="11" spans="2:4">
      <c r="B11" s="1">
        <v>41137</v>
      </c>
      <c r="C11">
        <v>7.8</v>
      </c>
    </row>
    <row r="12" spans="2:4">
      <c r="B12" s="1">
        <v>41173</v>
      </c>
      <c r="C12">
        <v>7.9</v>
      </c>
    </row>
    <row r="13" spans="2:4">
      <c r="B13" s="1">
        <v>41200</v>
      </c>
      <c r="C13">
        <v>8.5</v>
      </c>
    </row>
    <row r="14" spans="2:4">
      <c r="B14" s="1">
        <v>41229</v>
      </c>
      <c r="C14">
        <v>8.3000000000000007</v>
      </c>
    </row>
    <row r="15" spans="2:4">
      <c r="B15" s="1">
        <v>41257</v>
      </c>
      <c r="C15">
        <v>14</v>
      </c>
    </row>
    <row r="16" spans="2:4">
      <c r="B16" s="1">
        <v>40937</v>
      </c>
      <c r="D16">
        <v>2.9</v>
      </c>
    </row>
    <row r="17" spans="2:4">
      <c r="B17" s="1">
        <v>40965</v>
      </c>
      <c r="D17">
        <v>2.6</v>
      </c>
    </row>
    <row r="18" spans="2:4">
      <c r="B18" s="1">
        <v>40994</v>
      </c>
      <c r="D18">
        <v>3.7</v>
      </c>
    </row>
    <row r="19" spans="2:4">
      <c r="B19" s="1">
        <v>41057</v>
      </c>
      <c r="D19">
        <v>3.9</v>
      </c>
    </row>
    <row r="20" spans="2:4">
      <c r="B20" s="1">
        <v>41091</v>
      </c>
      <c r="D20">
        <v>3.7</v>
      </c>
    </row>
    <row r="21" spans="2:4">
      <c r="B21" s="1">
        <v>41119</v>
      </c>
      <c r="D21">
        <v>4.3</v>
      </c>
    </row>
    <row r="22" spans="2:4">
      <c r="B22" s="1">
        <v>41154</v>
      </c>
      <c r="D22">
        <v>2.8</v>
      </c>
    </row>
    <row r="23" spans="2:4">
      <c r="B23" s="1">
        <v>41182</v>
      </c>
      <c r="D23">
        <v>4.5</v>
      </c>
    </row>
    <row r="24" spans="2:4">
      <c r="B24" s="1">
        <v>41211</v>
      </c>
      <c r="D24">
        <v>4.5999999999999996</v>
      </c>
    </row>
    <row r="25" spans="2:4">
      <c r="B25" s="1">
        <v>41238</v>
      </c>
      <c r="D25">
        <v>6.2</v>
      </c>
    </row>
    <row r="26" spans="2:4">
      <c r="B26" s="1">
        <v>41259</v>
      </c>
      <c r="D26">
        <v>8.6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26"/>
  <sheetViews>
    <sheetView workbookViewId="0">
      <selection activeCell="AA9" sqref="AA9"/>
    </sheetView>
  </sheetViews>
  <sheetFormatPr defaultRowHeight="15"/>
  <cols>
    <col min="2" max="2" width="10.7109375" bestFit="1" customWidth="1"/>
  </cols>
  <sheetData>
    <row r="2" spans="2:4">
      <c r="B2" t="s">
        <v>0</v>
      </c>
      <c r="C2" t="s">
        <v>7</v>
      </c>
      <c r="D2" t="s">
        <v>6</v>
      </c>
    </row>
    <row r="3" spans="2:4">
      <c r="B3" s="1">
        <v>40927</v>
      </c>
      <c r="C3">
        <v>38.4</v>
      </c>
    </row>
    <row r="4" spans="2:4">
      <c r="B4" s="1">
        <v>40955</v>
      </c>
      <c r="C4">
        <v>38.700000000000003</v>
      </c>
    </row>
    <row r="5" spans="2:4">
      <c r="B5" s="1">
        <v>40983</v>
      </c>
      <c r="C5">
        <v>37.1</v>
      </c>
    </row>
    <row r="6" spans="2:4">
      <c r="B6" s="1">
        <v>41018</v>
      </c>
      <c r="C6">
        <v>33.6</v>
      </c>
    </row>
    <row r="7" spans="2:4">
      <c r="B7" s="1">
        <v>41026</v>
      </c>
      <c r="C7">
        <v>33.6</v>
      </c>
    </row>
    <row r="8" spans="2:4">
      <c r="B8" s="1">
        <v>41046</v>
      </c>
      <c r="C8">
        <v>31.5</v>
      </c>
    </row>
    <row r="9" spans="2:4">
      <c r="B9" s="1">
        <v>41075</v>
      </c>
      <c r="C9">
        <v>32.5</v>
      </c>
    </row>
    <row r="10" spans="2:4">
      <c r="B10" s="1">
        <v>41109</v>
      </c>
      <c r="C10">
        <v>31.9</v>
      </c>
    </row>
    <row r="11" spans="2:4">
      <c r="B11" s="1">
        <v>41137</v>
      </c>
      <c r="C11">
        <v>33.4</v>
      </c>
    </row>
    <row r="12" spans="2:4">
      <c r="B12" s="1">
        <v>41173</v>
      </c>
      <c r="C12">
        <v>35</v>
      </c>
    </row>
    <row r="13" spans="2:4">
      <c r="B13" s="1">
        <v>41200</v>
      </c>
      <c r="C13">
        <v>32.700000000000003</v>
      </c>
    </row>
    <row r="14" spans="2:4">
      <c r="B14" s="1">
        <v>41229</v>
      </c>
      <c r="C14">
        <v>31.5</v>
      </c>
    </row>
    <row r="15" spans="2:4">
      <c r="B15" s="1">
        <v>41257</v>
      </c>
      <c r="C15">
        <v>28.5</v>
      </c>
    </row>
    <row r="16" spans="2:4">
      <c r="B16" s="1">
        <v>40937</v>
      </c>
      <c r="D16">
        <v>37</v>
      </c>
    </row>
    <row r="17" spans="2:4">
      <c r="B17" s="1">
        <v>40965</v>
      </c>
      <c r="D17">
        <v>37.299999999999997</v>
      </c>
    </row>
    <row r="18" spans="2:4">
      <c r="B18" s="1">
        <v>40994</v>
      </c>
      <c r="D18">
        <v>32.700000000000003</v>
      </c>
    </row>
    <row r="19" spans="2:4">
      <c r="B19" s="1">
        <v>41057</v>
      </c>
      <c r="D19">
        <v>34</v>
      </c>
    </row>
    <row r="20" spans="2:4">
      <c r="B20" s="1">
        <v>41091</v>
      </c>
      <c r="D20">
        <v>30.3</v>
      </c>
    </row>
    <row r="21" spans="2:4">
      <c r="B21" s="1">
        <v>41119</v>
      </c>
      <c r="D21">
        <v>32.6</v>
      </c>
    </row>
    <row r="22" spans="2:4">
      <c r="B22" s="1">
        <v>41154</v>
      </c>
      <c r="D22">
        <v>35</v>
      </c>
    </row>
    <row r="23" spans="2:4">
      <c r="B23" s="1">
        <v>41182</v>
      </c>
      <c r="D23">
        <v>35</v>
      </c>
    </row>
    <row r="24" spans="2:4">
      <c r="B24" s="1">
        <v>41211</v>
      </c>
      <c r="D24">
        <v>32.9</v>
      </c>
    </row>
    <row r="25" spans="2:4">
      <c r="B25" s="1">
        <v>41238</v>
      </c>
      <c r="D25">
        <v>34.700000000000003</v>
      </c>
    </row>
    <row r="26" spans="2:4">
      <c r="B26" s="1">
        <v>41259</v>
      </c>
      <c r="D26">
        <v>30.6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AH59"/>
  <sheetViews>
    <sheetView tabSelected="1" workbookViewId="0">
      <selection activeCell="E35" sqref="E35"/>
    </sheetView>
  </sheetViews>
  <sheetFormatPr defaultRowHeight="15"/>
  <cols>
    <col min="2" max="2" width="7.5703125" customWidth="1"/>
    <col min="3" max="7" width="10.7109375" customWidth="1"/>
    <col min="9" max="9" width="5.7109375" customWidth="1"/>
    <col min="10" max="10" width="12.42578125" bestFit="1" customWidth="1"/>
    <col min="11" max="11" width="10.85546875" bestFit="1" customWidth="1"/>
    <col min="12" max="14" width="10.7109375" customWidth="1"/>
    <col min="15" max="16" width="11" bestFit="1" customWidth="1"/>
    <col min="18" max="18" width="5.7109375" customWidth="1"/>
    <col min="19" max="19" width="12.42578125" bestFit="1" customWidth="1"/>
    <col min="20" max="20" width="10.85546875" bestFit="1" customWidth="1"/>
    <col min="21" max="23" width="10.7109375" customWidth="1"/>
    <col min="24" max="25" width="11" bestFit="1" customWidth="1"/>
    <col min="27" max="27" width="5.7109375" customWidth="1"/>
    <col min="28" max="28" width="12.42578125" bestFit="1" customWidth="1"/>
    <col min="29" max="29" width="10.85546875" bestFit="1" customWidth="1"/>
    <col min="30" max="32" width="10.7109375" customWidth="1"/>
    <col min="33" max="34" width="11" bestFit="1" customWidth="1"/>
  </cols>
  <sheetData>
    <row r="2" spans="2:34">
      <c r="B2" s="2" t="s">
        <v>0</v>
      </c>
      <c r="C2" s="2" t="s">
        <v>8</v>
      </c>
      <c r="D2" s="2" t="s">
        <v>1</v>
      </c>
      <c r="E2" s="2" t="s">
        <v>2</v>
      </c>
      <c r="F2" s="2" t="s">
        <v>3</v>
      </c>
      <c r="G2" s="2" t="s">
        <v>4</v>
      </c>
      <c r="I2" s="4" t="s">
        <v>9</v>
      </c>
      <c r="R2" s="4" t="s">
        <v>31</v>
      </c>
      <c r="AA2" s="4" t="s">
        <v>9</v>
      </c>
    </row>
    <row r="3" spans="2:34">
      <c r="B3" s="1">
        <v>40937</v>
      </c>
      <c r="C3" s="3">
        <f>B3</f>
        <v>40937</v>
      </c>
      <c r="D3">
        <v>37</v>
      </c>
      <c r="E3">
        <v>37.700000000000003</v>
      </c>
      <c r="F3">
        <v>13.8</v>
      </c>
      <c r="G3">
        <v>2.9</v>
      </c>
    </row>
    <row r="4" spans="2:34">
      <c r="B4" s="1">
        <v>40965</v>
      </c>
      <c r="C4" s="3">
        <f t="shared" ref="C4:C13" si="0">B4</f>
        <v>40965</v>
      </c>
      <c r="D4">
        <v>37.299999999999997</v>
      </c>
      <c r="E4">
        <v>40</v>
      </c>
      <c r="F4">
        <v>13</v>
      </c>
      <c r="G4">
        <v>2.6</v>
      </c>
      <c r="I4" s="4" t="s">
        <v>10</v>
      </c>
      <c r="R4" s="4" t="s">
        <v>32</v>
      </c>
      <c r="AA4" s="4" t="s">
        <v>10</v>
      </c>
    </row>
    <row r="5" spans="2:34">
      <c r="B5" s="1">
        <v>40994</v>
      </c>
      <c r="C5" s="3">
        <f t="shared" si="0"/>
        <v>40994</v>
      </c>
      <c r="D5">
        <v>32.700000000000003</v>
      </c>
      <c r="E5">
        <v>42.9</v>
      </c>
      <c r="F5">
        <v>10.6</v>
      </c>
      <c r="G5">
        <v>3.7</v>
      </c>
      <c r="J5" t="s">
        <v>11</v>
      </c>
      <c r="K5" s="5">
        <v>0.89052380438660883</v>
      </c>
      <c r="AB5" t="s">
        <v>11</v>
      </c>
      <c r="AC5" s="5">
        <v>0.89810821469734603</v>
      </c>
    </row>
    <row r="6" spans="2:34">
      <c r="B6" s="1">
        <v>41057</v>
      </c>
      <c r="C6" s="3">
        <f t="shared" si="0"/>
        <v>41057</v>
      </c>
      <c r="D6">
        <v>34</v>
      </c>
      <c r="E6">
        <v>42.3</v>
      </c>
      <c r="F6">
        <v>11.1</v>
      </c>
      <c r="G6">
        <v>3.9</v>
      </c>
      <c r="J6" t="s">
        <v>12</v>
      </c>
      <c r="K6" s="5">
        <v>0.79303264617919922</v>
      </c>
      <c r="R6" s="4" t="s">
        <v>10</v>
      </c>
      <c r="AB6" t="s">
        <v>12</v>
      </c>
      <c r="AC6" s="5">
        <v>0.80659836530685425</v>
      </c>
    </row>
    <row r="7" spans="2:34">
      <c r="B7" s="1">
        <v>41091</v>
      </c>
      <c r="C7" s="3">
        <f t="shared" si="0"/>
        <v>41091</v>
      </c>
      <c r="D7">
        <v>30.3</v>
      </c>
      <c r="E7">
        <v>38.5</v>
      </c>
      <c r="F7">
        <v>12.3</v>
      </c>
      <c r="G7">
        <v>3.7</v>
      </c>
      <c r="J7" t="s">
        <v>13</v>
      </c>
      <c r="K7" s="5">
        <v>0.65505433082580566</v>
      </c>
      <c r="S7" t="s">
        <v>11</v>
      </c>
      <c r="T7" s="5">
        <v>0.75265165308965476</v>
      </c>
      <c r="AB7" t="s">
        <v>13</v>
      </c>
      <c r="AC7" s="5">
        <v>0.67766398191452026</v>
      </c>
    </row>
    <row r="8" spans="2:34">
      <c r="B8" s="1">
        <v>41119</v>
      </c>
      <c r="C8" s="3">
        <f t="shared" si="0"/>
        <v>41119</v>
      </c>
      <c r="D8">
        <v>32.6</v>
      </c>
      <c r="E8">
        <v>44.4</v>
      </c>
      <c r="F8">
        <v>10.199999999999999</v>
      </c>
      <c r="G8">
        <v>4.3</v>
      </c>
      <c r="J8" t="s">
        <v>14</v>
      </c>
      <c r="K8" s="5">
        <v>1.0204395055770874</v>
      </c>
      <c r="S8" t="s">
        <v>12</v>
      </c>
      <c r="T8" s="5">
        <v>0.56648451089859009</v>
      </c>
      <c r="AB8" t="s">
        <v>14</v>
      </c>
      <c r="AC8" s="5">
        <v>0.98643022775650024</v>
      </c>
    </row>
    <row r="9" spans="2:34">
      <c r="B9" s="1">
        <v>41154</v>
      </c>
      <c r="C9" s="3">
        <f t="shared" si="0"/>
        <v>41154</v>
      </c>
      <c r="D9">
        <v>35</v>
      </c>
      <c r="E9">
        <v>42.2</v>
      </c>
      <c r="F9">
        <v>12.2</v>
      </c>
      <c r="G9">
        <v>2.8</v>
      </c>
      <c r="S9" t="s">
        <v>13</v>
      </c>
      <c r="T9" s="5">
        <v>0.51831614971160889</v>
      </c>
    </row>
    <row r="10" spans="2:34">
      <c r="B10" s="1">
        <v>41182</v>
      </c>
      <c r="C10" s="3">
        <f t="shared" si="0"/>
        <v>41182</v>
      </c>
      <c r="D10">
        <v>35</v>
      </c>
      <c r="E10">
        <v>38.1</v>
      </c>
      <c r="F10">
        <v>15.1</v>
      </c>
      <c r="G10">
        <v>4.5</v>
      </c>
      <c r="I10" s="4" t="s">
        <v>15</v>
      </c>
      <c r="S10" t="s">
        <v>14</v>
      </c>
      <c r="T10" s="5">
        <v>1.2058491706848145</v>
      </c>
      <c r="AA10" s="4" t="s">
        <v>15</v>
      </c>
    </row>
    <row r="11" spans="2:34">
      <c r="B11" s="1">
        <v>41211</v>
      </c>
      <c r="C11" s="3">
        <f t="shared" si="0"/>
        <v>41211</v>
      </c>
      <c r="D11">
        <v>32.9</v>
      </c>
      <c r="E11">
        <v>43.8</v>
      </c>
      <c r="F11">
        <v>12.5</v>
      </c>
      <c r="G11">
        <v>4.5999999999999996</v>
      </c>
      <c r="J11" t="s">
        <v>16</v>
      </c>
      <c r="K11" s="2" t="s">
        <v>17</v>
      </c>
      <c r="L11" s="2" t="s">
        <v>18</v>
      </c>
      <c r="M11" s="2" t="s">
        <v>19</v>
      </c>
      <c r="N11" s="2" t="s">
        <v>20</v>
      </c>
      <c r="O11" s="2" t="s">
        <v>21</v>
      </c>
      <c r="AB11" t="s">
        <v>16</v>
      </c>
      <c r="AC11" s="2" t="s">
        <v>17</v>
      </c>
      <c r="AD11" s="2" t="s">
        <v>18</v>
      </c>
      <c r="AE11" s="2" t="s">
        <v>19</v>
      </c>
      <c r="AF11" s="2" t="s">
        <v>20</v>
      </c>
      <c r="AG11" s="2" t="s">
        <v>21</v>
      </c>
    </row>
    <row r="12" spans="2:34">
      <c r="B12" s="1">
        <v>41238</v>
      </c>
      <c r="C12" s="3">
        <f t="shared" si="0"/>
        <v>41238</v>
      </c>
      <c r="D12">
        <v>34.700000000000003</v>
      </c>
      <c r="E12">
        <v>42</v>
      </c>
      <c r="F12">
        <v>10.4</v>
      </c>
      <c r="G12">
        <v>6.2</v>
      </c>
      <c r="J12" t="s">
        <v>22</v>
      </c>
      <c r="K12" s="3">
        <v>4</v>
      </c>
      <c r="L12" s="5">
        <v>23.939491927407005</v>
      </c>
      <c r="M12" s="5">
        <v>5.9848729818517512</v>
      </c>
      <c r="N12" s="5">
        <v>5.7475188457127482</v>
      </c>
      <c r="O12" s="5">
        <v>2.9957563311562001E-2</v>
      </c>
      <c r="R12" s="4" t="s">
        <v>15</v>
      </c>
      <c r="AB12" t="s">
        <v>22</v>
      </c>
      <c r="AC12" s="3">
        <v>4</v>
      </c>
      <c r="AD12" s="5">
        <v>24.349005400917747</v>
      </c>
      <c r="AE12" s="5">
        <v>6.0872513502294368</v>
      </c>
      <c r="AF12" s="5">
        <v>6.2558814216168193</v>
      </c>
      <c r="AG12" s="5">
        <v>2.4738900149557513E-2</v>
      </c>
    </row>
    <row r="13" spans="2:34">
      <c r="B13" s="1">
        <v>41259</v>
      </c>
      <c r="C13" s="3">
        <f t="shared" si="0"/>
        <v>41259</v>
      </c>
      <c r="D13">
        <v>30.6</v>
      </c>
      <c r="E13">
        <v>40.700000000000003</v>
      </c>
      <c r="F13">
        <v>10.4</v>
      </c>
      <c r="G13">
        <v>8.6</v>
      </c>
      <c r="J13" t="s">
        <v>23</v>
      </c>
      <c r="K13" s="3">
        <v>6</v>
      </c>
      <c r="L13" s="5">
        <v>6.2477807998657227</v>
      </c>
      <c r="M13" s="5">
        <v>1.0412967999776204</v>
      </c>
      <c r="N13" s="5"/>
      <c r="O13" s="5"/>
      <c r="S13" t="s">
        <v>16</v>
      </c>
      <c r="T13" s="2" t="s">
        <v>17</v>
      </c>
      <c r="U13" s="2" t="s">
        <v>18</v>
      </c>
      <c r="V13" s="2" t="s">
        <v>19</v>
      </c>
      <c r="W13" s="2" t="s">
        <v>20</v>
      </c>
      <c r="X13" s="2" t="s">
        <v>21</v>
      </c>
      <c r="AB13" t="s">
        <v>23</v>
      </c>
      <c r="AC13" s="3">
        <v>6</v>
      </c>
      <c r="AD13" s="5">
        <v>5.8382673263549805</v>
      </c>
      <c r="AE13" s="5">
        <v>0.97304455439249671</v>
      </c>
      <c r="AF13" s="5"/>
      <c r="AG13" s="5"/>
    </row>
    <row r="14" spans="2:34">
      <c r="S14" t="s">
        <v>22</v>
      </c>
      <c r="T14" s="3">
        <v>1</v>
      </c>
      <c r="U14" s="5">
        <v>17.100622832558372</v>
      </c>
      <c r="V14" s="5">
        <v>17.100622832558372</v>
      </c>
      <c r="W14" s="5">
        <v>11.760504539453386</v>
      </c>
      <c r="X14" s="5">
        <v>7.5158532696760682E-3</v>
      </c>
    </row>
    <row r="15" spans="2:34">
      <c r="C15" s="2" t="s">
        <v>8</v>
      </c>
      <c r="D15" s="2" t="s">
        <v>1</v>
      </c>
      <c r="E15" s="2" t="s">
        <v>2</v>
      </c>
      <c r="F15" s="2" t="s">
        <v>3</v>
      </c>
      <c r="G15" s="2" t="s">
        <v>4</v>
      </c>
      <c r="I15" s="4" t="s">
        <v>24</v>
      </c>
      <c r="S15" t="s">
        <v>23</v>
      </c>
      <c r="T15" s="3">
        <v>9</v>
      </c>
      <c r="U15" s="5">
        <v>13.086649894714355</v>
      </c>
      <c r="V15" s="5">
        <v>1.4540722105238173</v>
      </c>
      <c r="W15" s="5"/>
      <c r="X15" s="5"/>
      <c r="AA15" s="4" t="s">
        <v>24</v>
      </c>
    </row>
    <row r="16" spans="2:34">
      <c r="C16">
        <v>10.619789578562562</v>
      </c>
      <c r="D16">
        <v>3.6109179126442243</v>
      </c>
      <c r="E16">
        <v>3.629660094453965</v>
      </c>
      <c r="F16">
        <v>2.6246685921631592</v>
      </c>
      <c r="G16">
        <v>2.9</v>
      </c>
      <c r="K16" s="2" t="s">
        <v>25</v>
      </c>
      <c r="L16" s="2" t="s">
        <v>26</v>
      </c>
      <c r="M16" s="2" t="s">
        <v>27</v>
      </c>
      <c r="N16" s="2" t="s">
        <v>21</v>
      </c>
      <c r="O16" s="2" t="s">
        <v>28</v>
      </c>
      <c r="P16" s="2" t="s">
        <v>29</v>
      </c>
      <c r="AC16" s="2" t="s">
        <v>25</v>
      </c>
      <c r="AD16" s="2" t="s">
        <v>26</v>
      </c>
      <c r="AE16" s="2" t="s">
        <v>27</v>
      </c>
      <c r="AF16" s="2" t="s">
        <v>21</v>
      </c>
      <c r="AG16" s="2" t="s">
        <v>28</v>
      </c>
      <c r="AH16" s="2" t="s">
        <v>29</v>
      </c>
    </row>
    <row r="17" spans="2:34">
      <c r="C17">
        <v>10.620473322575915</v>
      </c>
      <c r="D17">
        <v>3.6189933266497696</v>
      </c>
      <c r="E17">
        <v>3.6888794541139363</v>
      </c>
      <c r="F17">
        <v>2.5649493574615367</v>
      </c>
      <c r="G17">
        <v>2.6</v>
      </c>
      <c r="J17" t="s">
        <v>30</v>
      </c>
      <c r="K17" s="5">
        <v>-451.810791015625</v>
      </c>
      <c r="L17" s="5">
        <v>140.5543212890625</v>
      </c>
      <c r="M17" s="5">
        <v>-3.2144923210144043</v>
      </c>
      <c r="N17" s="5">
        <v>1.8263384699821472E-2</v>
      </c>
      <c r="O17" s="5">
        <f>K17-TINV(0.05,K13)*L17</f>
        <v>-795.73482484513738</v>
      </c>
      <c r="P17" s="5">
        <f>K17+TINV(0.05,K13)*L17</f>
        <v>-107.88675718611262</v>
      </c>
      <c r="R17" s="4" t="s">
        <v>24</v>
      </c>
      <c r="AB17" t="s">
        <v>30</v>
      </c>
      <c r="AC17" s="5">
        <v>-4948.908203125</v>
      </c>
      <c r="AD17" s="5">
        <v>1427.418212890625</v>
      </c>
      <c r="AE17" s="5">
        <v>-3.4670345783233643</v>
      </c>
      <c r="AF17" s="5">
        <v>1.3352052308619022E-2</v>
      </c>
      <c r="AG17" s="5">
        <f>AC17-TINV(0.05,AC13)*AD17</f>
        <v>-8441.6747380608394</v>
      </c>
      <c r="AH17" s="5">
        <f>AC17+TINV(0.05,AC13)*AD17</f>
        <v>-1456.1416681891615</v>
      </c>
    </row>
    <row r="18" spans="2:34">
      <c r="C18">
        <v>10.621180993514074</v>
      </c>
      <c r="D18">
        <v>3.487375077903208</v>
      </c>
      <c r="E18">
        <v>3.7588718259339711</v>
      </c>
      <c r="F18">
        <v>2.3608540011180215</v>
      </c>
      <c r="G18">
        <v>3.7</v>
      </c>
      <c r="J18" t="s">
        <v>8</v>
      </c>
      <c r="K18" s="5">
        <v>1.1716023087501526E-2</v>
      </c>
      <c r="L18" s="5">
        <v>3.4076627343893051E-3</v>
      </c>
      <c r="M18" s="5">
        <v>3.4381403923034668</v>
      </c>
      <c r="N18" s="5">
        <v>1.3832428492605686E-2</v>
      </c>
      <c r="O18" s="5">
        <f>K18-TINV(0.05,K13)*L18</f>
        <v>3.377772774077149E-3</v>
      </c>
      <c r="P18" s="5">
        <f>K18+TINV(0.05,K13)*L18</f>
        <v>2.0054273400925901E-2</v>
      </c>
      <c r="T18" s="2" t="s">
        <v>25</v>
      </c>
      <c r="U18" s="2" t="s">
        <v>26</v>
      </c>
      <c r="V18" s="2" t="s">
        <v>27</v>
      </c>
      <c r="W18" s="2" t="s">
        <v>21</v>
      </c>
      <c r="X18" s="2" t="s">
        <v>28</v>
      </c>
      <c r="Y18" s="2" t="s">
        <v>29</v>
      </c>
      <c r="AB18" t="s">
        <v>8</v>
      </c>
      <c r="AC18" s="5">
        <v>474.2861328125</v>
      </c>
      <c r="AD18" s="5">
        <v>134.28575134277344</v>
      </c>
      <c r="AE18" s="5">
        <v>3.5319170951843262</v>
      </c>
      <c r="AF18" s="5">
        <v>1.2339037843048573E-2</v>
      </c>
      <c r="AG18" s="5">
        <f>AC18-TINV(0.05,AC13)*AD18</f>
        <v>145.70073704475419</v>
      </c>
      <c r="AH18" s="5">
        <f>AC18+TINV(0.05,AC13)*AD18</f>
        <v>802.87152858024581</v>
      </c>
    </row>
    <row r="19" spans="2:34">
      <c r="C19">
        <v>10.622716624094574</v>
      </c>
      <c r="D19">
        <v>3.5263605246161616</v>
      </c>
      <c r="E19">
        <v>3.7447870860522321</v>
      </c>
      <c r="F19">
        <v>2.4069451083182885</v>
      </c>
      <c r="G19">
        <v>3.9</v>
      </c>
      <c r="J19" t="s">
        <v>1</v>
      </c>
      <c r="K19" s="5">
        <v>1.0337070561945438E-2</v>
      </c>
      <c r="L19" s="5">
        <v>0.18900156021118164</v>
      </c>
      <c r="M19" s="5">
        <v>5.4693043231964111E-2</v>
      </c>
      <c r="N19" s="5">
        <v>0.95815867185592651</v>
      </c>
      <c r="O19" s="5">
        <f>K19-TINV(0.05,K13)*L19</f>
        <v>-0.45213308611305481</v>
      </c>
      <c r="P19" s="5">
        <f>K19+TINV(0.05,K13)*L19</f>
        <v>0.47280722723694568</v>
      </c>
      <c r="S19" t="s">
        <v>30</v>
      </c>
      <c r="T19" s="5">
        <v>-479.2706298828125</v>
      </c>
      <c r="U19" s="5">
        <v>141.02276611328125</v>
      </c>
      <c r="V19" s="5">
        <v>-3.398533821105957</v>
      </c>
      <c r="W19" s="5">
        <v>7.8916391357779503E-3</v>
      </c>
      <c r="X19" s="5">
        <f>T19-TINV(0.05,T15)*U19</f>
        <v>-798.28628971141063</v>
      </c>
      <c r="Y19" s="5">
        <f>T19+TINV(0.05,T15)*U19</f>
        <v>-160.25497005421437</v>
      </c>
      <c r="AB19" t="s">
        <v>1</v>
      </c>
      <c r="AC19" s="5">
        <v>0.47605979442596436</v>
      </c>
      <c r="AD19" s="5">
        <v>6.0811095237731934</v>
      </c>
      <c r="AE19" s="5">
        <v>7.828502357006073E-2</v>
      </c>
      <c r="AF19" s="5">
        <v>0.940146803855896</v>
      </c>
      <c r="AG19" s="5">
        <f>AC19-TINV(0.05,AC13)*AD19</f>
        <v>-14.40387913874927</v>
      </c>
      <c r="AH19" s="5">
        <f>AC19+TINV(0.05,AC13)*AD19</f>
        <v>15.355998727601198</v>
      </c>
    </row>
    <row r="20" spans="2:34">
      <c r="C20">
        <v>10.623544398402931</v>
      </c>
      <c r="D20">
        <v>3.4111477125153233</v>
      </c>
      <c r="E20">
        <v>3.6506582412937387</v>
      </c>
      <c r="F20">
        <v>2.5095992623783721</v>
      </c>
      <c r="G20">
        <v>3.7</v>
      </c>
      <c r="J20" t="s">
        <v>2</v>
      </c>
      <c r="K20" s="5">
        <v>-0.41453120112419128</v>
      </c>
      <c r="L20" s="5">
        <v>0.20703612267971039</v>
      </c>
      <c r="M20" s="5">
        <v>-2.0022168159484863</v>
      </c>
      <c r="N20" s="5">
        <v>9.2142835259437561E-2</v>
      </c>
      <c r="O20" s="5">
        <f>K20-TINV(0.05,K13)*L20</f>
        <v>-0.92113034234866475</v>
      </c>
      <c r="P20" s="5">
        <f>K20+TINV(0.05,K13)*L20</f>
        <v>9.2067940100282186E-2</v>
      </c>
      <c r="S20" t="s">
        <v>8</v>
      </c>
      <c r="T20" s="5">
        <v>1.1764030903577805E-2</v>
      </c>
      <c r="U20" s="5">
        <v>3.4303874708712101E-3</v>
      </c>
      <c r="V20" s="5">
        <v>3.4293591976165771</v>
      </c>
      <c r="W20" s="5">
        <v>7.5158532708883286E-3</v>
      </c>
      <c r="X20" s="5">
        <f>T20-TINV(0.05,T15)*U20</f>
        <v>4.0039553310375238E-3</v>
      </c>
      <c r="Y20" s="5">
        <f>T20+TINV(0.05,T15)*U20</f>
        <v>1.9524106476118085E-2</v>
      </c>
      <c r="AB20" t="s">
        <v>2</v>
      </c>
      <c r="AC20" s="5">
        <v>-17.257612228393555</v>
      </c>
      <c r="AD20" s="5">
        <v>8.1954574584960937</v>
      </c>
      <c r="AE20" s="5">
        <v>-2.1057534217834473</v>
      </c>
      <c r="AF20" s="5">
        <v>7.9840101301670074E-2</v>
      </c>
      <c r="AG20" s="5">
        <f>AC20-TINV(0.05,AC13)*AD20</f>
        <v>-37.311174170522733</v>
      </c>
      <c r="AH20" s="5">
        <f>AC20+TINV(0.05,AC13)*AD20</f>
        <v>2.7959497137356202</v>
      </c>
    </row>
    <row r="21" spans="2:34">
      <c r="C21">
        <v>10.624225580767186</v>
      </c>
      <c r="D21">
        <v>3.4843122883726618</v>
      </c>
      <c r="E21">
        <v>3.7932394694381792</v>
      </c>
      <c r="F21">
        <v>2.3223877202902252</v>
      </c>
      <c r="G21">
        <v>4.3</v>
      </c>
      <c r="J21" t="s">
        <v>3</v>
      </c>
      <c r="K21" s="5">
        <v>-0.73387992382049561</v>
      </c>
      <c r="L21" s="5">
        <v>0.33439260721206665</v>
      </c>
      <c r="M21" s="5">
        <v>-2.1946654319763184</v>
      </c>
      <c r="N21" s="5">
        <v>7.0619314908981323E-2</v>
      </c>
      <c r="O21" s="5">
        <f>K21-TINV(0.05,K13)*L21</f>
        <v>-1.5521091557672122</v>
      </c>
      <c r="P21" s="5">
        <f>K21+TINV(0.05,K13)*L21</f>
        <v>8.4349308126221101E-2</v>
      </c>
      <c r="AB21" t="s">
        <v>3</v>
      </c>
      <c r="AC21" s="5">
        <v>-9.3419971466064453</v>
      </c>
      <c r="AD21" s="5">
        <v>3.962862491607666</v>
      </c>
      <c r="AE21" s="5">
        <v>-2.3573861122131348</v>
      </c>
      <c r="AF21" s="5">
        <v>5.648542195558548E-2</v>
      </c>
      <c r="AG21" s="5">
        <f>AC21-TINV(0.05,AC13)*AD21</f>
        <v>-19.038772323104979</v>
      </c>
      <c r="AH21" s="5">
        <f>AC21+TINV(0.05,AC13)*AD21</f>
        <v>0.3547780298920884</v>
      </c>
    </row>
    <row r="22" spans="2:34">
      <c r="C22">
        <v>10.625076406727377</v>
      </c>
      <c r="D22">
        <v>3.5553480614894135</v>
      </c>
      <c r="E22">
        <v>3.7424202210419661</v>
      </c>
      <c r="F22">
        <v>2.5014359517392109</v>
      </c>
      <c r="G22">
        <v>2.8</v>
      </c>
    </row>
    <row r="23" spans="2:34">
      <c r="C23">
        <v>10.625756546668091</v>
      </c>
      <c r="D23">
        <v>3.5553480614894135</v>
      </c>
      <c r="E23">
        <v>3.6402142821326553</v>
      </c>
      <c r="F23">
        <v>2.7146947438208788</v>
      </c>
      <c r="G23">
        <v>4.5</v>
      </c>
      <c r="I23" s="4" t="s">
        <v>9</v>
      </c>
    </row>
    <row r="24" spans="2:34">
      <c r="C24">
        <v>10.626460489993315</v>
      </c>
      <c r="D24">
        <v>3.493472657771326</v>
      </c>
      <c r="E24">
        <v>3.7796338173824005</v>
      </c>
      <c r="F24">
        <v>2.5257286443082556</v>
      </c>
      <c r="G24">
        <v>4.5999999999999996</v>
      </c>
      <c r="AA24" s="4" t="s">
        <v>31</v>
      </c>
    </row>
    <row r="25" spans="2:34">
      <c r="C25">
        <v>10.627115440349661</v>
      </c>
      <c r="D25">
        <v>3.5467396869528134</v>
      </c>
      <c r="E25">
        <v>3.7376696182833684</v>
      </c>
      <c r="F25">
        <v>2.341805806147327</v>
      </c>
      <c r="G25">
        <v>6.2</v>
      </c>
      <c r="I25" s="4" t="s">
        <v>10</v>
      </c>
    </row>
    <row r="26" spans="2:34">
      <c r="C26">
        <v>10.627624549782817</v>
      </c>
      <c r="D26">
        <v>3.4210000089583352</v>
      </c>
      <c r="E26">
        <v>3.7062280924485496</v>
      </c>
      <c r="F26">
        <v>2.341805806147327</v>
      </c>
      <c r="G26">
        <v>8.6</v>
      </c>
      <c r="J26" t="s">
        <v>11</v>
      </c>
      <c r="K26" s="5">
        <v>0.75265165308965476</v>
      </c>
      <c r="AA26" s="4" t="s">
        <v>32</v>
      </c>
    </row>
    <row r="27" spans="2:34">
      <c r="J27" t="s">
        <v>12</v>
      </c>
      <c r="K27" s="5">
        <v>0.56648451089859009</v>
      </c>
    </row>
    <row r="28" spans="2:34">
      <c r="B28" s="4" t="s">
        <v>41</v>
      </c>
      <c r="J28" t="s">
        <v>13</v>
      </c>
      <c r="K28" s="5">
        <v>0.51831614971160889</v>
      </c>
      <c r="AA28" s="4" t="s">
        <v>10</v>
      </c>
    </row>
    <row r="29" spans="2:34">
      <c r="D29" s="2" t="s">
        <v>1</v>
      </c>
      <c r="E29" s="2" t="s">
        <v>2</v>
      </c>
      <c r="F29" s="2" t="s">
        <v>3</v>
      </c>
      <c r="G29" s="2" t="s">
        <v>4</v>
      </c>
      <c r="J29" t="s">
        <v>14</v>
      </c>
      <c r="K29" s="5">
        <v>1.2058491706848145</v>
      </c>
      <c r="AB29" t="s">
        <v>11</v>
      </c>
      <c r="AC29" s="5">
        <v>0.75220724988809451</v>
      </c>
    </row>
    <row r="30" spans="2:34">
      <c r="C30" t="s">
        <v>1</v>
      </c>
      <c r="D30" s="7">
        <v>1</v>
      </c>
      <c r="E30" s="7"/>
      <c r="F30" s="7"/>
      <c r="G30" s="7"/>
      <c r="AB30" t="s">
        <v>12</v>
      </c>
      <c r="AC30" s="5">
        <v>0.56581574678421021</v>
      </c>
    </row>
    <row r="31" spans="2:34">
      <c r="C31" t="s">
        <v>2</v>
      </c>
      <c r="D31" s="7">
        <f>CORREL('Phone Polls'!Lab,'Phone Polls'!Con)</f>
        <v>-0.26421258000983405</v>
      </c>
      <c r="E31" s="7">
        <v>1</v>
      </c>
      <c r="F31" s="7"/>
      <c r="G31" s="7"/>
      <c r="I31" s="4" t="s">
        <v>15</v>
      </c>
      <c r="AB31" t="s">
        <v>13</v>
      </c>
      <c r="AC31" s="5">
        <v>0.51757305860519409</v>
      </c>
    </row>
    <row r="32" spans="2:34">
      <c r="C32" t="s">
        <v>3</v>
      </c>
      <c r="D32" s="7">
        <f>CORREL('Phone Polls'!LD,'Phone Polls'!Con)</f>
        <v>0.52064903443183486</v>
      </c>
      <c r="E32" s="7">
        <f>CORREL('Phone Polls'!LD,'Phone Polls'!Lab)</f>
        <v>-0.70716265598774741</v>
      </c>
      <c r="F32" s="7">
        <v>1</v>
      </c>
      <c r="G32" s="7"/>
      <c r="J32" t="s">
        <v>16</v>
      </c>
      <c r="K32" s="2" t="s">
        <v>17</v>
      </c>
      <c r="L32" s="2" t="s">
        <v>18</v>
      </c>
      <c r="M32" s="2" t="s">
        <v>19</v>
      </c>
      <c r="N32" s="2" t="s">
        <v>20</v>
      </c>
      <c r="O32" s="2" t="s">
        <v>21</v>
      </c>
      <c r="AB32" t="s">
        <v>14</v>
      </c>
      <c r="AC32" s="5">
        <v>1.206778883934021</v>
      </c>
    </row>
    <row r="33" spans="3:34">
      <c r="C33" t="s">
        <v>4</v>
      </c>
      <c r="D33" s="7">
        <f>CORREL('Phone Polls'!UKIP,'Phone Polls'!Con)</f>
        <v>-0.54543365149862533</v>
      </c>
      <c r="E33" s="7">
        <f>CORREL('Phone Polls'!UKIP,'Phone Polls'!Lab)</f>
        <v>0.12827424911710147</v>
      </c>
      <c r="F33" s="7">
        <f>CORREL('Phone Polls'!UKIP,'Phone Polls'!LD)</f>
        <v>-0.45667147440264427</v>
      </c>
      <c r="G33" s="7">
        <v>1</v>
      </c>
      <c r="J33" t="s">
        <v>22</v>
      </c>
      <c r="K33" s="3">
        <v>1</v>
      </c>
      <c r="L33" s="5">
        <v>17.100622832558372</v>
      </c>
      <c r="M33" s="5">
        <v>17.100622832558372</v>
      </c>
      <c r="N33" s="5">
        <v>11.760504539453386</v>
      </c>
      <c r="O33" s="5">
        <v>7.5158532696760682E-3</v>
      </c>
    </row>
    <row r="34" spans="3:34">
      <c r="J34" t="s">
        <v>23</v>
      </c>
      <c r="K34" s="3">
        <v>9</v>
      </c>
      <c r="L34" s="5">
        <v>13.086649894714355</v>
      </c>
      <c r="M34" s="5">
        <v>1.4540722105238173</v>
      </c>
      <c r="N34" s="5"/>
      <c r="O34" s="5"/>
      <c r="AA34" s="4" t="s">
        <v>15</v>
      </c>
    </row>
    <row r="35" spans="3:34">
      <c r="AB35" t="s">
        <v>16</v>
      </c>
      <c r="AC35" s="2" t="s">
        <v>17</v>
      </c>
      <c r="AD35" s="2" t="s">
        <v>18</v>
      </c>
      <c r="AE35" s="2" t="s">
        <v>19</v>
      </c>
      <c r="AF35" s="2" t="s">
        <v>20</v>
      </c>
      <c r="AG35" s="2" t="s">
        <v>21</v>
      </c>
    </row>
    <row r="36" spans="3:34">
      <c r="I36" s="4" t="s">
        <v>24</v>
      </c>
      <c r="AB36" t="s">
        <v>22</v>
      </c>
      <c r="AC36" s="3">
        <v>1</v>
      </c>
      <c r="AD36" s="5">
        <v>17.080434500954368</v>
      </c>
      <c r="AE36" s="5">
        <v>17.080434500954368</v>
      </c>
      <c r="AF36" s="5">
        <v>11.728527342308515</v>
      </c>
      <c r="AG36" s="5">
        <v>7.5715066338281518E-3</v>
      </c>
    </row>
    <row r="37" spans="3:34">
      <c r="K37" s="2" t="s">
        <v>25</v>
      </c>
      <c r="L37" s="2" t="s">
        <v>26</v>
      </c>
      <c r="M37" s="2" t="s">
        <v>27</v>
      </c>
      <c r="N37" s="2" t="s">
        <v>21</v>
      </c>
      <c r="O37" s="2" t="s">
        <v>28</v>
      </c>
      <c r="P37" s="2" t="s">
        <v>29</v>
      </c>
      <c r="AB37" t="s">
        <v>23</v>
      </c>
      <c r="AC37" s="3">
        <v>9</v>
      </c>
      <c r="AD37" s="5">
        <v>13.106838226318359</v>
      </c>
      <c r="AE37" s="5">
        <v>1.4563153584798176</v>
      </c>
      <c r="AF37" s="5"/>
      <c r="AG37" s="5"/>
    </row>
    <row r="38" spans="3:34">
      <c r="J38" t="s">
        <v>30</v>
      </c>
      <c r="K38" s="5">
        <v>-479.2706298828125</v>
      </c>
      <c r="L38" s="5">
        <v>141.02276611328125</v>
      </c>
      <c r="M38" s="5">
        <v>-3.398533821105957</v>
      </c>
      <c r="N38" s="5">
        <v>7.8916391357779503E-3</v>
      </c>
      <c r="O38" s="5">
        <f>K38-TINV(0.05,K34)*L38</f>
        <v>-798.28628971141063</v>
      </c>
      <c r="P38" s="5">
        <f>K38+TINV(0.05,K34)*L38</f>
        <v>-160.25497005421437</v>
      </c>
    </row>
    <row r="39" spans="3:34">
      <c r="J39" t="s">
        <v>8</v>
      </c>
      <c r="K39" s="5">
        <v>1.1764030903577805E-2</v>
      </c>
      <c r="L39" s="5">
        <v>3.4303874708712101E-3</v>
      </c>
      <c r="M39" s="5">
        <v>3.4293591976165771</v>
      </c>
      <c r="N39" s="5">
        <v>7.5158532708883286E-3</v>
      </c>
      <c r="O39" s="5">
        <f>K39-TINV(0.05,K34)*L39</f>
        <v>4.0039553310375238E-3</v>
      </c>
      <c r="P39" s="5">
        <f>K39+TINV(0.05,K34)*L39</f>
        <v>1.9524106476118085E-2</v>
      </c>
      <c r="AA39" s="4" t="s">
        <v>24</v>
      </c>
    </row>
    <row r="40" spans="3:34">
      <c r="AC40" s="2" t="s">
        <v>25</v>
      </c>
      <c r="AD40" s="2" t="s">
        <v>26</v>
      </c>
      <c r="AE40" s="2" t="s">
        <v>27</v>
      </c>
      <c r="AF40" s="2" t="s">
        <v>21</v>
      </c>
      <c r="AG40" s="2" t="s">
        <v>28</v>
      </c>
      <c r="AH40" s="2" t="s">
        <v>29</v>
      </c>
    </row>
    <row r="41" spans="3:34">
      <c r="AB41" t="s">
        <v>30</v>
      </c>
      <c r="AC41" s="5">
        <v>-5129.04443359375</v>
      </c>
      <c r="AD41" s="5">
        <v>1498.93408203125</v>
      </c>
      <c r="AE41" s="5">
        <v>-3.4217944145202637</v>
      </c>
      <c r="AF41" s="5">
        <v>7.6063093729317188E-3</v>
      </c>
      <c r="AG41" s="5">
        <f>AC41-TINV(0.05,AC37)*AD41</f>
        <v>-8519.8688968910901</v>
      </c>
      <c r="AH41" s="5">
        <f>AC41+TINV(0.05,AC37)*AD41</f>
        <v>-1738.2199702964094</v>
      </c>
    </row>
    <row r="42" spans="3:34">
      <c r="I42" s="4" t="s">
        <v>9</v>
      </c>
      <c r="AB42" t="s">
        <v>8</v>
      </c>
      <c r="AC42" s="5">
        <v>483.188232421875</v>
      </c>
      <c r="AD42" s="5">
        <v>141.08946228027344</v>
      </c>
      <c r="AE42" s="5">
        <v>3.4246940612792969</v>
      </c>
      <c r="AF42" s="5">
        <v>7.5715030543506145E-3</v>
      </c>
      <c r="AG42" s="5">
        <f>AC42-TINV(0.05,AC37)*AD42</f>
        <v>164.02169538169272</v>
      </c>
      <c r="AH42" s="5">
        <f>AC42+TINV(0.05,AC37)*AD42</f>
        <v>802.35476946205722</v>
      </c>
    </row>
    <row r="44" spans="3:34">
      <c r="I44" s="4" t="s">
        <v>10</v>
      </c>
    </row>
    <row r="45" spans="3:34">
      <c r="J45" t="s">
        <v>11</v>
      </c>
      <c r="K45" s="5">
        <v>0.78269755724536338</v>
      </c>
    </row>
    <row r="46" spans="3:34">
      <c r="J46" t="s">
        <v>12</v>
      </c>
      <c r="K46" s="5">
        <v>0.61261546611785889</v>
      </c>
    </row>
    <row r="47" spans="3:34">
      <c r="J47" t="s">
        <v>13</v>
      </c>
      <c r="K47" s="5">
        <v>0.51576930284500122</v>
      </c>
    </row>
    <row r="48" spans="3:34">
      <c r="J48" t="s">
        <v>14</v>
      </c>
      <c r="K48" s="5">
        <v>1.2090328931808472</v>
      </c>
    </row>
    <row r="50" spans="9:16">
      <c r="I50" s="4" t="s">
        <v>15</v>
      </c>
    </row>
    <row r="51" spans="9:16">
      <c r="J51" t="s">
        <v>16</v>
      </c>
      <c r="K51" s="2" t="s">
        <v>17</v>
      </c>
      <c r="L51" s="2" t="s">
        <v>18</v>
      </c>
      <c r="M51" s="2" t="s">
        <v>19</v>
      </c>
      <c r="N51" s="2" t="s">
        <v>20</v>
      </c>
      <c r="O51" s="2" t="s">
        <v>21</v>
      </c>
    </row>
    <row r="52" spans="9:16">
      <c r="J52" t="s">
        <v>22</v>
      </c>
      <c r="K52" s="3">
        <v>2</v>
      </c>
      <c r="L52" s="5">
        <v>18.493189513466575</v>
      </c>
      <c r="M52" s="5">
        <v>9.2465947567332876</v>
      </c>
      <c r="N52" s="5">
        <v>6.325656890018819</v>
      </c>
      <c r="O52" s="5">
        <v>2.2520042510637921E-2</v>
      </c>
    </row>
    <row r="53" spans="9:16">
      <c r="J53" t="s">
        <v>23</v>
      </c>
      <c r="K53" s="3">
        <v>8</v>
      </c>
      <c r="L53" s="5">
        <v>11.694083213806152</v>
      </c>
      <c r="M53" s="5">
        <v>1.461760401725769</v>
      </c>
      <c r="N53" s="5"/>
      <c r="O53" s="5"/>
    </row>
    <row r="55" spans="9:16">
      <c r="I55" s="4" t="s">
        <v>24</v>
      </c>
    </row>
    <row r="56" spans="9:16">
      <c r="K56" s="2" t="s">
        <v>25</v>
      </c>
      <c r="L56" s="2" t="s">
        <v>26</v>
      </c>
      <c r="M56" s="2" t="s">
        <v>27</v>
      </c>
      <c r="N56" s="2" t="s">
        <v>21</v>
      </c>
      <c r="O56" s="2" t="s">
        <v>28</v>
      </c>
      <c r="P56" s="2" t="s">
        <v>29</v>
      </c>
    </row>
    <row r="57" spans="9:16">
      <c r="J57" t="s">
        <v>30</v>
      </c>
      <c r="K57" s="5">
        <v>-398.84524536132812</v>
      </c>
      <c r="L57" s="5">
        <v>163.6527099609375</v>
      </c>
      <c r="M57" s="5">
        <v>-2.4371440410614014</v>
      </c>
      <c r="N57" s="5">
        <v>4.0745619684457779E-2</v>
      </c>
      <c r="O57" s="5">
        <f>K57-TINV(0.05,K53)*L57</f>
        <v>-776.22907095685161</v>
      </c>
      <c r="P57" s="5">
        <f>K57+TINV(0.05,K53)*L57</f>
        <v>-21.461419765804635</v>
      </c>
    </row>
    <row r="58" spans="9:16">
      <c r="J58" t="s">
        <v>8</v>
      </c>
      <c r="K58" s="5">
        <v>9.9602974951267242E-3</v>
      </c>
      <c r="L58" s="5">
        <v>3.9044704753905535E-3</v>
      </c>
      <c r="M58" s="5">
        <v>2.5509982109069824</v>
      </c>
      <c r="N58" s="5">
        <v>3.4121613949537277E-2</v>
      </c>
      <c r="O58" s="5">
        <f>K58-TINV(0.05,K53)*L58</f>
        <v>9.5657244053173884E-4</v>
      </c>
      <c r="P58" s="5">
        <f>K58+TINV(0.05,K53)*L58</f>
        <v>1.896402254972171E-2</v>
      </c>
    </row>
    <row r="59" spans="9:16">
      <c r="J59" t="s">
        <v>1</v>
      </c>
      <c r="K59" s="5">
        <v>-0.18548360466957092</v>
      </c>
      <c r="L59" s="5">
        <v>0.19003587961196899</v>
      </c>
      <c r="M59" s="5">
        <v>-0.97604519128799438</v>
      </c>
      <c r="N59" s="5">
        <v>0.35762894153594971</v>
      </c>
      <c r="O59" s="5">
        <f>K59-TINV(0.05,K53)*L59</f>
        <v>-0.62370712852990484</v>
      </c>
      <c r="P59" s="5">
        <f>K59+TINV(0.05,K53)*L59</f>
        <v>0.252739919190763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Y102"/>
  <sheetViews>
    <sheetView workbookViewId="0">
      <selection activeCell="B32" sqref="B32"/>
    </sheetView>
  </sheetViews>
  <sheetFormatPr defaultRowHeight="15"/>
  <cols>
    <col min="2" max="2" width="5.7109375" customWidth="1"/>
    <col min="3" max="7" width="10.7109375" customWidth="1"/>
    <col min="9" max="9" width="5.7109375" customWidth="1"/>
    <col min="10" max="10" width="12.42578125" bestFit="1" customWidth="1"/>
    <col min="11" max="11" width="10.85546875" bestFit="1" customWidth="1"/>
    <col min="12" max="14" width="10.7109375" customWidth="1"/>
    <col min="15" max="16" width="11" bestFit="1" customWidth="1"/>
    <col min="18" max="18" width="5.7109375" customWidth="1"/>
    <col min="19" max="19" width="12.42578125" bestFit="1" customWidth="1"/>
    <col min="20" max="20" width="10.85546875" bestFit="1" customWidth="1"/>
    <col min="21" max="23" width="10.7109375" customWidth="1"/>
    <col min="24" max="25" width="11" bestFit="1" customWidth="1"/>
  </cols>
  <sheetData>
    <row r="2" spans="2:24">
      <c r="B2" t="s">
        <v>0</v>
      </c>
      <c r="C2" s="2" t="s">
        <v>8</v>
      </c>
      <c r="D2" s="2" t="s">
        <v>1</v>
      </c>
      <c r="E2" s="2" t="s">
        <v>2</v>
      </c>
      <c r="F2" s="2" t="s">
        <v>3</v>
      </c>
      <c r="G2" s="2" t="s">
        <v>4</v>
      </c>
      <c r="I2" s="4" t="s">
        <v>9</v>
      </c>
      <c r="R2" s="4" t="s">
        <v>31</v>
      </c>
    </row>
    <row r="3" spans="2:24">
      <c r="B3" s="1">
        <v>40927</v>
      </c>
      <c r="C3" s="3">
        <f>B3</f>
        <v>40927</v>
      </c>
      <c r="D3">
        <v>38.4</v>
      </c>
      <c r="E3">
        <v>37.700000000000003</v>
      </c>
      <c r="F3">
        <v>10.6</v>
      </c>
      <c r="G3">
        <v>4.7</v>
      </c>
    </row>
    <row r="4" spans="2:24">
      <c r="B4" s="1">
        <v>40955</v>
      </c>
      <c r="C4" s="3">
        <f t="shared" ref="C4:C15" si="0">B4</f>
        <v>40955</v>
      </c>
      <c r="D4">
        <v>38.700000000000003</v>
      </c>
      <c r="E4">
        <v>38.200000000000003</v>
      </c>
      <c r="F4">
        <v>9.9</v>
      </c>
      <c r="G4">
        <v>5.4</v>
      </c>
      <c r="I4" s="4" t="s">
        <v>10</v>
      </c>
      <c r="R4" s="4" t="s">
        <v>33</v>
      </c>
    </row>
    <row r="5" spans="2:24">
      <c r="B5" s="1">
        <v>40983</v>
      </c>
      <c r="C5" s="3">
        <f t="shared" si="0"/>
        <v>40983</v>
      </c>
      <c r="D5">
        <v>37.1</v>
      </c>
      <c r="E5">
        <v>39.5</v>
      </c>
      <c r="F5">
        <v>10.3</v>
      </c>
      <c r="G5">
        <v>5.6</v>
      </c>
      <c r="J5" t="s">
        <v>11</v>
      </c>
      <c r="K5" s="5">
        <v>0.98776865093413924</v>
      </c>
    </row>
    <row r="6" spans="2:24">
      <c r="B6" s="1">
        <v>41018</v>
      </c>
      <c r="C6" s="3">
        <f t="shared" si="0"/>
        <v>41018</v>
      </c>
      <c r="D6">
        <v>33.6</v>
      </c>
      <c r="E6">
        <v>39.9</v>
      </c>
      <c r="F6">
        <v>11.1</v>
      </c>
      <c r="G6">
        <v>6.5</v>
      </c>
      <c r="J6" t="s">
        <v>12</v>
      </c>
      <c r="K6" s="5">
        <v>0.97568690776824951</v>
      </c>
      <c r="R6" s="4" t="s">
        <v>10</v>
      </c>
    </row>
    <row r="7" spans="2:24">
      <c r="B7" s="1">
        <v>41026</v>
      </c>
      <c r="C7" s="3">
        <f t="shared" si="0"/>
        <v>41026</v>
      </c>
      <c r="D7">
        <v>33.6</v>
      </c>
      <c r="E7">
        <v>39.299999999999997</v>
      </c>
      <c r="F7">
        <v>10.5</v>
      </c>
      <c r="G7">
        <v>8.5</v>
      </c>
      <c r="J7" t="s">
        <v>13</v>
      </c>
      <c r="K7" s="5">
        <v>0.96353036165237427</v>
      </c>
      <c r="S7" t="s">
        <v>11</v>
      </c>
      <c r="T7" s="5">
        <v>0.85629225856333679</v>
      </c>
    </row>
    <row r="8" spans="2:24">
      <c r="B8" s="1">
        <v>41046</v>
      </c>
      <c r="C8" s="3">
        <f t="shared" si="0"/>
        <v>41046</v>
      </c>
      <c r="D8">
        <v>31.5</v>
      </c>
      <c r="E8">
        <v>41.3</v>
      </c>
      <c r="F8">
        <v>11.2</v>
      </c>
      <c r="G8">
        <v>7.1</v>
      </c>
      <c r="J8" t="s">
        <v>14</v>
      </c>
      <c r="K8" s="5">
        <v>0.43590861558914185</v>
      </c>
      <c r="S8" t="s">
        <v>12</v>
      </c>
      <c r="T8" s="5">
        <v>0.73323643207550049</v>
      </c>
    </row>
    <row r="9" spans="2:24">
      <c r="B9" s="1">
        <v>41075</v>
      </c>
      <c r="C9" s="3">
        <f t="shared" si="0"/>
        <v>41075</v>
      </c>
      <c r="D9">
        <v>32.5</v>
      </c>
      <c r="E9">
        <v>41.7</v>
      </c>
      <c r="F9">
        <v>9.3000000000000007</v>
      </c>
      <c r="G9">
        <v>7.6</v>
      </c>
      <c r="S9" t="s">
        <v>13</v>
      </c>
      <c r="T9" s="5">
        <v>0.70898514986038208</v>
      </c>
    </row>
    <row r="10" spans="2:24">
      <c r="B10" s="1">
        <v>41109</v>
      </c>
      <c r="C10" s="3">
        <f t="shared" si="0"/>
        <v>41109</v>
      </c>
      <c r="D10">
        <v>31.9</v>
      </c>
      <c r="E10">
        <v>41.8</v>
      </c>
      <c r="F10">
        <v>9.9</v>
      </c>
      <c r="G10">
        <v>8.5</v>
      </c>
      <c r="I10" s="4" t="s">
        <v>15</v>
      </c>
      <c r="S10" t="s">
        <v>14</v>
      </c>
      <c r="T10" s="5">
        <v>1.2313659191131592</v>
      </c>
    </row>
    <row r="11" spans="2:24">
      <c r="B11" s="1">
        <v>41137</v>
      </c>
      <c r="C11" s="3">
        <f t="shared" si="0"/>
        <v>41137</v>
      </c>
      <c r="D11">
        <v>33.4</v>
      </c>
      <c r="E11">
        <v>41.8</v>
      </c>
      <c r="F11">
        <v>9.8000000000000007</v>
      </c>
      <c r="G11">
        <v>7.8</v>
      </c>
      <c r="J11" t="s">
        <v>16</v>
      </c>
      <c r="K11" s="2" t="s">
        <v>17</v>
      </c>
      <c r="L11" s="2" t="s">
        <v>18</v>
      </c>
      <c r="M11" s="2" t="s">
        <v>19</v>
      </c>
      <c r="N11" s="2" t="s">
        <v>20</v>
      </c>
      <c r="O11" s="2" t="s">
        <v>21</v>
      </c>
    </row>
    <row r="12" spans="2:24">
      <c r="B12" s="1">
        <v>41173</v>
      </c>
      <c r="C12" s="3">
        <f t="shared" si="0"/>
        <v>41173</v>
      </c>
      <c r="D12">
        <v>35</v>
      </c>
      <c r="E12">
        <v>39.5</v>
      </c>
      <c r="F12">
        <v>10.1</v>
      </c>
      <c r="G12">
        <v>7.9</v>
      </c>
      <c r="J12" t="s">
        <v>22</v>
      </c>
      <c r="K12" s="3">
        <v>4</v>
      </c>
      <c r="L12" s="5">
        <v>61.002946407978342</v>
      </c>
      <c r="M12" s="5">
        <v>15.250736601994586</v>
      </c>
      <c r="N12" s="5">
        <v>80.26014319437914</v>
      </c>
      <c r="O12" s="5">
        <v>1.7131747696965137E-6</v>
      </c>
      <c r="R12" s="4" t="s">
        <v>15</v>
      </c>
    </row>
    <row r="13" spans="2:24">
      <c r="B13" s="1">
        <v>41200</v>
      </c>
      <c r="C13" s="3">
        <f t="shared" si="0"/>
        <v>41200</v>
      </c>
      <c r="D13">
        <v>32.700000000000003</v>
      </c>
      <c r="E13">
        <v>41.1</v>
      </c>
      <c r="F13">
        <v>10.199999999999999</v>
      </c>
      <c r="G13">
        <v>8.5</v>
      </c>
      <c r="J13" t="s">
        <v>23</v>
      </c>
      <c r="K13" s="3">
        <v>8</v>
      </c>
      <c r="L13" s="5">
        <v>1.5201305150985718</v>
      </c>
      <c r="M13" s="5">
        <v>0.19001631438732147</v>
      </c>
      <c r="N13" s="5"/>
      <c r="O13" s="5"/>
      <c r="S13" t="s">
        <v>16</v>
      </c>
      <c r="T13" s="2" t="s">
        <v>17</v>
      </c>
      <c r="U13" s="2" t="s">
        <v>18</v>
      </c>
      <c r="V13" s="2" t="s">
        <v>19</v>
      </c>
      <c r="W13" s="2" t="s">
        <v>20</v>
      </c>
      <c r="X13" s="2" t="s">
        <v>21</v>
      </c>
    </row>
    <row r="14" spans="2:24">
      <c r="B14" s="1">
        <v>41229</v>
      </c>
      <c r="C14" s="3">
        <f t="shared" si="0"/>
        <v>41229</v>
      </c>
      <c r="D14">
        <v>31.5</v>
      </c>
      <c r="E14">
        <v>42.8</v>
      </c>
      <c r="F14">
        <v>9.6999999999999993</v>
      </c>
      <c r="G14">
        <v>8.3000000000000007</v>
      </c>
      <c r="S14" t="s">
        <v>22</v>
      </c>
      <c r="T14" s="3">
        <v>1</v>
      </c>
      <c r="U14" s="5">
        <v>45.844196231548594</v>
      </c>
      <c r="V14" s="5">
        <v>45.844196231548594</v>
      </c>
      <c r="W14" s="5">
        <v>30.235012041496038</v>
      </c>
      <c r="X14" s="5">
        <v>1.8661927605146601E-4</v>
      </c>
    </row>
    <row r="15" spans="2:24">
      <c r="B15" s="1">
        <v>41257</v>
      </c>
      <c r="C15" s="3">
        <f t="shared" si="0"/>
        <v>41257</v>
      </c>
      <c r="D15">
        <v>28.5</v>
      </c>
      <c r="E15">
        <v>39</v>
      </c>
      <c r="F15">
        <v>9.4</v>
      </c>
      <c r="G15">
        <v>14</v>
      </c>
      <c r="I15" s="4" t="s">
        <v>24</v>
      </c>
      <c r="S15" t="s">
        <v>23</v>
      </c>
      <c r="T15" s="3">
        <v>11</v>
      </c>
      <c r="U15" s="5">
        <v>16.67888069152832</v>
      </c>
      <c r="V15" s="5">
        <v>1.5162618810480291</v>
      </c>
      <c r="W15" s="5"/>
      <c r="X15" s="5"/>
    </row>
    <row r="16" spans="2:24">
      <c r="K16" s="2" t="s">
        <v>25</v>
      </c>
      <c r="L16" s="2" t="s">
        <v>26</v>
      </c>
      <c r="M16" s="2" t="s">
        <v>27</v>
      </c>
      <c r="N16" s="2" t="s">
        <v>21</v>
      </c>
      <c r="O16" s="2" t="s">
        <v>28</v>
      </c>
      <c r="P16" s="2" t="s">
        <v>29</v>
      </c>
    </row>
    <row r="17" spans="2:25">
      <c r="C17" s="2" t="s">
        <v>8</v>
      </c>
      <c r="D17" s="2" t="s">
        <v>1</v>
      </c>
      <c r="E17" s="2" t="s">
        <v>2</v>
      </c>
      <c r="F17" s="2" t="s">
        <v>3</v>
      </c>
      <c r="G17" s="2" t="s">
        <v>4</v>
      </c>
      <c r="J17" t="s">
        <v>30</v>
      </c>
      <c r="K17" s="5">
        <v>-188.94352722167969</v>
      </c>
      <c r="L17" s="5">
        <v>93.242958068847656</v>
      </c>
      <c r="M17" s="5">
        <v>-2.0263571739196777</v>
      </c>
      <c r="N17" s="5">
        <v>7.7292777597904205E-2</v>
      </c>
      <c r="O17" s="5">
        <f>K17-TINV(0.05,K13)*L17</f>
        <v>-403.96217392947869</v>
      </c>
      <c r="P17" s="5">
        <f>K17+TINV(0.05,K13)*L17</f>
        <v>26.075119486119291</v>
      </c>
      <c r="R17" s="4" t="s">
        <v>24</v>
      </c>
    </row>
    <row r="18" spans="2:25">
      <c r="C18">
        <v>10.619545270929176</v>
      </c>
      <c r="D18">
        <v>3.648057459593681</v>
      </c>
      <c r="E18">
        <v>3.629660094453965</v>
      </c>
      <c r="F18">
        <v>2.3608540011180215</v>
      </c>
      <c r="G18">
        <v>4.7</v>
      </c>
      <c r="J18" t="s">
        <v>8</v>
      </c>
      <c r="K18" s="5">
        <v>6.3294251449406147E-3</v>
      </c>
      <c r="L18" s="5">
        <v>2.1988581866025925E-3</v>
      </c>
      <c r="M18" s="5">
        <v>2.8785054683685303</v>
      </c>
      <c r="N18" s="5">
        <v>2.0558653399348259E-2</v>
      </c>
      <c r="O18" s="5">
        <f>K18-TINV(0.05,K13)*L18</f>
        <v>1.258849078096435E-3</v>
      </c>
      <c r="P18" s="5">
        <f>K18+TINV(0.05,K13)*L18</f>
        <v>1.1400001211784794E-2</v>
      </c>
      <c r="T18" s="2" t="s">
        <v>25</v>
      </c>
      <c r="U18" s="2" t="s">
        <v>26</v>
      </c>
      <c r="V18" s="2" t="s">
        <v>27</v>
      </c>
      <c r="W18" s="2" t="s">
        <v>21</v>
      </c>
      <c r="X18" s="2" t="s">
        <v>28</v>
      </c>
      <c r="Y18" s="2" t="s">
        <v>29</v>
      </c>
    </row>
    <row r="19" spans="2:25">
      <c r="C19">
        <v>10.620229181949702</v>
      </c>
      <c r="D19">
        <v>3.655839600035736</v>
      </c>
      <c r="E19">
        <v>3.6428355156125294</v>
      </c>
      <c r="F19">
        <v>2.2925347571405443</v>
      </c>
      <c r="G19">
        <v>5.4</v>
      </c>
      <c r="J19" t="s">
        <v>1</v>
      </c>
      <c r="K19" s="5">
        <v>-0.67925870418548584</v>
      </c>
      <c r="L19" s="5">
        <v>7.4982911348342896E-2</v>
      </c>
      <c r="M19" s="5">
        <v>-9.0588464736938477</v>
      </c>
      <c r="N19" s="5">
        <v>1.7663791368249804E-5</v>
      </c>
      <c r="O19" s="5">
        <f>K19-TINV(0.05,K13)*L19</f>
        <v>-0.85216960768156591</v>
      </c>
      <c r="P19" s="5">
        <f>K19+TINV(0.05,K13)*L19</f>
        <v>-0.50634780068940577</v>
      </c>
      <c r="S19" t="s">
        <v>30</v>
      </c>
      <c r="T19" s="5">
        <v>87.362457275390625</v>
      </c>
      <c r="U19" s="5">
        <v>14.487502098083496</v>
      </c>
      <c r="V19" s="5">
        <v>6.0301947593688965</v>
      </c>
      <c r="W19" s="5">
        <v>8.5478721302933991E-5</v>
      </c>
      <c r="X19" s="5">
        <f>T19-TINV(0.05,T15)*U19</f>
        <v>55.475680170557297</v>
      </c>
      <c r="Y19" s="5">
        <f>T19+TINV(0.05,T15)*U19</f>
        <v>119.24923438022395</v>
      </c>
    </row>
    <row r="20" spans="2:25">
      <c r="C20">
        <v>10.620912625555597</v>
      </c>
      <c r="D20">
        <v>3.6136169696133895</v>
      </c>
      <c r="E20">
        <v>3.6763006719070761</v>
      </c>
      <c r="F20">
        <v>2.33214389523559</v>
      </c>
      <c r="G20">
        <v>5.6</v>
      </c>
      <c r="J20" t="s">
        <v>2</v>
      </c>
      <c r="K20" s="5">
        <v>-0.77837753295898438</v>
      </c>
      <c r="L20" s="5">
        <v>0.10077209025621414</v>
      </c>
      <c r="M20" s="5">
        <v>-7.7241377830505371</v>
      </c>
      <c r="N20" s="5">
        <v>5.6166889407904819E-5</v>
      </c>
      <c r="O20" s="5">
        <f>K20-TINV(0.05,K13)*L20</f>
        <v>-1.0107583896110059</v>
      </c>
      <c r="P20" s="5">
        <f>K20+TINV(0.05,K13)*L20</f>
        <v>-0.5459966763069628</v>
      </c>
      <c r="S20" t="s">
        <v>1</v>
      </c>
      <c r="T20" s="5">
        <v>-22.658706665039063</v>
      </c>
      <c r="U20" s="5">
        <v>4.120786190032959</v>
      </c>
      <c r="V20" s="5">
        <v>-5.4986367225646973</v>
      </c>
      <c r="W20" s="5">
        <v>1.8661943613551557E-4</v>
      </c>
      <c r="X20" s="5">
        <f>T20-TINV(0.05,T15)*U20</f>
        <v>-31.728495911567528</v>
      </c>
      <c r="Y20" s="5">
        <f>T20+TINV(0.05,T15)*U20</f>
        <v>-13.588917418510595</v>
      </c>
    </row>
    <row r="21" spans="2:25">
      <c r="C21">
        <v>10.621766273733678</v>
      </c>
      <c r="D21">
        <v>3.5145260669691587</v>
      </c>
      <c r="E21">
        <v>3.6863763238958178</v>
      </c>
      <c r="F21">
        <v>2.4069451083182885</v>
      </c>
      <c r="G21">
        <v>6.5</v>
      </c>
      <c r="J21" t="s">
        <v>3</v>
      </c>
      <c r="K21" s="5">
        <v>-0.89966696500778198</v>
      </c>
      <c r="L21" s="5">
        <v>0.26168566942214966</v>
      </c>
      <c r="M21" s="5">
        <v>-3.4379680156707764</v>
      </c>
      <c r="N21" s="5">
        <v>8.8502680882811546E-3</v>
      </c>
      <c r="O21" s="5">
        <f>K21-TINV(0.05,K13)*L21</f>
        <v>-1.5031152003204054</v>
      </c>
      <c r="P21" s="5">
        <f>K21+TINV(0.05,K13)*L21</f>
        <v>-0.2962187296951585</v>
      </c>
    </row>
    <row r="22" spans="2:25">
      <c r="C22">
        <v>10.621961291042082</v>
      </c>
      <c r="D22">
        <v>3.5145260669691587</v>
      </c>
      <c r="E22">
        <v>3.6712245188752153</v>
      </c>
      <c r="F22">
        <v>2.3513752571634776</v>
      </c>
      <c r="G22">
        <v>8.5</v>
      </c>
      <c r="R22" s="4" t="s">
        <v>34</v>
      </c>
    </row>
    <row r="23" spans="2:25">
      <c r="C23">
        <v>10.622448667989053</v>
      </c>
      <c r="D23">
        <v>3.4499875458315872</v>
      </c>
      <c r="E23">
        <v>3.7208624999669868</v>
      </c>
      <c r="F23">
        <v>2.4159137783010487</v>
      </c>
      <c r="G23">
        <v>7.1</v>
      </c>
    </row>
    <row r="24" spans="2:25">
      <c r="C24">
        <v>10.623154942905469</v>
      </c>
      <c r="D24">
        <v>3.4812400893356918</v>
      </c>
      <c r="E24">
        <v>3.730501128804756</v>
      </c>
      <c r="F24">
        <v>2.2300144001592104</v>
      </c>
      <c r="G24">
        <v>7.6</v>
      </c>
      <c r="I24" s="4" t="s">
        <v>31</v>
      </c>
      <c r="R24" s="4" t="s">
        <v>10</v>
      </c>
      <c r="U24" s="2" t="s">
        <v>35</v>
      </c>
      <c r="V24" s="2" t="s">
        <v>36</v>
      </c>
    </row>
    <row r="25" spans="2:25">
      <c r="C25">
        <v>10.623982354614311</v>
      </c>
      <c r="D25">
        <v>3.4626060097907989</v>
      </c>
      <c r="E25">
        <v>3.7328963395307104</v>
      </c>
      <c r="F25">
        <v>2.2925347571405443</v>
      </c>
      <c r="G25">
        <v>8.5</v>
      </c>
      <c r="S25" t="s">
        <v>11</v>
      </c>
      <c r="T25" s="5">
        <v>0.92625164201722177</v>
      </c>
      <c r="U25" s="5">
        <v>6.9959383453884971E-2</v>
      </c>
      <c r="V25" s="6">
        <v>8.1700357272014662E-2</v>
      </c>
    </row>
    <row r="26" spans="2:25">
      <c r="C26">
        <v>10.624663238817353</v>
      </c>
      <c r="D26">
        <v>3.5085558999826545</v>
      </c>
      <c r="E26">
        <v>3.7328963395307104</v>
      </c>
      <c r="F26">
        <v>2.2823823856765264</v>
      </c>
      <c r="G26">
        <v>7.8</v>
      </c>
      <c r="I26" s="4" t="s">
        <v>33</v>
      </c>
      <c r="S26" t="s">
        <v>12</v>
      </c>
      <c r="T26" s="5">
        <v>0.85794210433959961</v>
      </c>
      <c r="U26" s="5">
        <v>0.12470567226409912</v>
      </c>
      <c r="V26" s="6">
        <v>0.1700756698846817</v>
      </c>
    </row>
    <row r="27" spans="2:25">
      <c r="C27">
        <v>10.6255379807028</v>
      </c>
      <c r="D27">
        <v>3.5553480614894135</v>
      </c>
      <c r="E27">
        <v>3.6763006719070761</v>
      </c>
      <c r="F27">
        <v>2.3125354238472138</v>
      </c>
      <c r="G27">
        <v>7.9</v>
      </c>
      <c r="S27" t="s">
        <v>13</v>
      </c>
      <c r="T27" s="5">
        <v>0.82953053712844849</v>
      </c>
      <c r="U27" s="5">
        <v>0.12054538726806641</v>
      </c>
      <c r="V27" s="6">
        <v>0.17002525925636292</v>
      </c>
    </row>
    <row r="28" spans="2:25">
      <c r="C28">
        <v>10.626193535337618</v>
      </c>
      <c r="D28">
        <v>3.487375077903208</v>
      </c>
      <c r="E28">
        <v>3.7160081215021892</v>
      </c>
      <c r="F28">
        <v>2.3223877202902252</v>
      </c>
      <c r="G28">
        <v>8.5</v>
      </c>
      <c r="I28" s="4" t="s">
        <v>10</v>
      </c>
      <c r="S28" t="s">
        <v>14</v>
      </c>
      <c r="T28" s="5">
        <v>0.94243818521499634</v>
      </c>
      <c r="U28" s="5">
        <v>-0.28892773389816284</v>
      </c>
      <c r="V28" s="6">
        <v>-0.23464003205299377</v>
      </c>
    </row>
    <row r="29" spans="2:25">
      <c r="C29">
        <v>10.626897171222961</v>
      </c>
      <c r="D29">
        <v>3.4499875458315872</v>
      </c>
      <c r="E29">
        <v>3.7565381025877511</v>
      </c>
      <c r="F29">
        <v>2.2721258855093369</v>
      </c>
      <c r="G29">
        <v>8.3000000000000007</v>
      </c>
      <c r="J29" t="s">
        <v>11</v>
      </c>
      <c r="K29" s="5">
        <v>0.83999082475147102</v>
      </c>
    </row>
    <row r="30" spans="2:25">
      <c r="C30">
        <v>10.627576074335622</v>
      </c>
      <c r="D30">
        <v>3.3499040872746049</v>
      </c>
      <c r="E30">
        <v>3.6635616461296463</v>
      </c>
      <c r="F30">
        <v>2.2407096892759584</v>
      </c>
      <c r="G30">
        <v>14</v>
      </c>
      <c r="J30" t="s">
        <v>12</v>
      </c>
      <c r="K30" s="5">
        <v>0.70558458566665649</v>
      </c>
      <c r="R30" s="4" t="s">
        <v>15</v>
      </c>
    </row>
    <row r="31" spans="2:25">
      <c r="J31" t="s">
        <v>13</v>
      </c>
      <c r="K31" s="5">
        <v>0.67881953716278076</v>
      </c>
      <c r="S31" t="s">
        <v>16</v>
      </c>
      <c r="T31" s="2" t="s">
        <v>17</v>
      </c>
      <c r="U31" s="2" t="s">
        <v>18</v>
      </c>
      <c r="V31" s="2" t="s">
        <v>19</v>
      </c>
      <c r="W31" s="2" t="s">
        <v>20</v>
      </c>
      <c r="X31" s="2" t="s">
        <v>21</v>
      </c>
    </row>
    <row r="32" spans="2:25">
      <c r="B32" s="4" t="s">
        <v>41</v>
      </c>
      <c r="J32" t="s">
        <v>14</v>
      </c>
      <c r="K32" s="5">
        <v>1.2936122417449951</v>
      </c>
      <c r="S32" t="s">
        <v>22</v>
      </c>
      <c r="T32" s="3">
        <v>2</v>
      </c>
      <c r="U32" s="5">
        <v>53.641179950420664</v>
      </c>
      <c r="V32" s="5">
        <v>26.820589975210332</v>
      </c>
      <c r="W32" s="5">
        <v>30.196916331927767</v>
      </c>
      <c r="X32" s="5">
        <v>5.7853140977115022E-5</v>
      </c>
    </row>
    <row r="33" spans="3:25">
      <c r="D33" s="2" t="s">
        <v>1</v>
      </c>
      <c r="E33" s="2" t="s">
        <v>2</v>
      </c>
      <c r="F33" s="2" t="s">
        <v>3</v>
      </c>
      <c r="G33" s="2" t="s">
        <v>4</v>
      </c>
      <c r="S33" t="s">
        <v>23</v>
      </c>
      <c r="T33" s="3">
        <v>10</v>
      </c>
      <c r="U33" s="5">
        <v>8.88189697265625</v>
      </c>
      <c r="V33" s="5">
        <v>0.88818969726562502</v>
      </c>
      <c r="W33" s="5"/>
      <c r="X33" s="5"/>
    </row>
    <row r="34" spans="3:25">
      <c r="C34" t="s">
        <v>1</v>
      </c>
      <c r="D34" s="7">
        <v>1</v>
      </c>
      <c r="E34" s="7"/>
      <c r="F34" s="7"/>
      <c r="G34" s="7"/>
      <c r="I34" s="4" t="s">
        <v>15</v>
      </c>
    </row>
    <row r="35" spans="3:25">
      <c r="C35" t="s">
        <v>2</v>
      </c>
      <c r="D35" s="7">
        <f>CORREL('Internet Polls'!Lab,'Internet Polls'!Con)</f>
        <v>-0.5959191495313837</v>
      </c>
      <c r="E35" s="7">
        <v>1</v>
      </c>
      <c r="F35" s="7"/>
      <c r="G35" s="7"/>
      <c r="J35" t="s">
        <v>16</v>
      </c>
      <c r="K35" s="2" t="s">
        <v>17</v>
      </c>
      <c r="L35" s="2" t="s">
        <v>18</v>
      </c>
      <c r="M35" s="2" t="s">
        <v>19</v>
      </c>
      <c r="N35" s="2" t="s">
        <v>20</v>
      </c>
      <c r="O35" s="2" t="s">
        <v>21</v>
      </c>
      <c r="R35" s="4" t="s">
        <v>24</v>
      </c>
    </row>
    <row r="36" spans="3:25">
      <c r="C36" t="s">
        <v>3</v>
      </c>
      <c r="D36" s="7">
        <f>CORREL('Internet Polls'!LD,'Internet Polls'!Con)</f>
        <v>0.25756004556238693</v>
      </c>
      <c r="E36" s="7">
        <f>CORREL('Internet Polls'!LD,'Internet Polls'!Lab)</f>
        <v>-0.23641201261038106</v>
      </c>
      <c r="F36" s="7">
        <v>1</v>
      </c>
      <c r="G36" s="7"/>
      <c r="J36" t="s">
        <v>22</v>
      </c>
      <c r="K36" s="3">
        <v>1</v>
      </c>
      <c r="L36" s="5">
        <v>44.115318210308359</v>
      </c>
      <c r="M36" s="5">
        <v>44.115318210308359</v>
      </c>
      <c r="N36" s="5">
        <v>26.362171945288761</v>
      </c>
      <c r="O36" s="5">
        <v>3.2606149151035395E-4</v>
      </c>
      <c r="T36" s="2" t="s">
        <v>25</v>
      </c>
      <c r="U36" s="2" t="s">
        <v>26</v>
      </c>
      <c r="V36" s="2" t="s">
        <v>27</v>
      </c>
      <c r="W36" s="2" t="s">
        <v>21</v>
      </c>
      <c r="X36" s="2" t="s">
        <v>28</v>
      </c>
      <c r="Y36" s="2" t="s">
        <v>29</v>
      </c>
    </row>
    <row r="37" spans="3:25">
      <c r="C37" t="s">
        <v>4</v>
      </c>
      <c r="D37" s="7">
        <f>CORREL('Internet Polls'!UKIP,'Internet Polls'!Con)</f>
        <v>-0.83999081619086924</v>
      </c>
      <c r="E37" s="7">
        <f>CORREL('Internet Polls'!UKIP,'Internet Polls'!Lab)</f>
        <v>0.19504659041858655</v>
      </c>
      <c r="F37" s="7">
        <f>CORREL('Internet Polls'!UKIP,'Internet Polls'!LD)</f>
        <v>-0.48113774604672166</v>
      </c>
      <c r="G37" s="7">
        <v>1</v>
      </c>
      <c r="J37" t="s">
        <v>23</v>
      </c>
      <c r="K37" s="3">
        <v>11</v>
      </c>
      <c r="L37" s="5">
        <v>18.407758712768555</v>
      </c>
      <c r="M37" s="5">
        <v>1.6734326102516868</v>
      </c>
      <c r="N37" s="5"/>
      <c r="O37" s="5"/>
      <c r="S37" t="s">
        <v>30</v>
      </c>
      <c r="T37" s="5">
        <v>203.03465270996094</v>
      </c>
      <c r="U37" s="5">
        <v>40.584854125976562</v>
      </c>
      <c r="V37" s="5">
        <v>5.0027198791503906</v>
      </c>
      <c r="W37" s="5">
        <v>5.3518405184149742E-4</v>
      </c>
      <c r="X37" s="5">
        <f>T37-TINV(0.05,T33)*U37</f>
        <v>112.6059628176848</v>
      </c>
      <c r="Y37" s="5">
        <f>T37+TINV(0.05,T33)*U37</f>
        <v>293.46334260223705</v>
      </c>
    </row>
    <row r="38" spans="3:25">
      <c r="S38" t="s">
        <v>1</v>
      </c>
      <c r="T38" s="5">
        <v>-29.163349151611328</v>
      </c>
      <c r="U38" s="5">
        <v>3.8427534103393555</v>
      </c>
      <c r="V38" s="5">
        <v>-7.5891804695129395</v>
      </c>
      <c r="W38" s="5">
        <v>1.8628014004207216E-5</v>
      </c>
      <c r="X38" s="5">
        <f>T38-TINV(0.05,T33)*U38</f>
        <v>-37.725537287052916</v>
      </c>
      <c r="Y38" s="5">
        <f>T38+TINV(0.05,T33)*U38</f>
        <v>-20.60116101616974</v>
      </c>
    </row>
    <row r="39" spans="3:25">
      <c r="I39" s="4" t="s">
        <v>24</v>
      </c>
      <c r="S39" t="s">
        <v>2</v>
      </c>
      <c r="T39" s="5">
        <v>-25.117252349853516</v>
      </c>
      <c r="U39" s="5">
        <v>8.477381706237793</v>
      </c>
      <c r="V39" s="5">
        <v>-2.9628548622131348</v>
      </c>
      <c r="W39" s="5">
        <v>1.421851571649313E-2</v>
      </c>
      <c r="X39" s="5">
        <f>T39-TINV(0.05,T33)*U39</f>
        <v>-44.006035811592426</v>
      </c>
      <c r="Y39" s="5">
        <f>T39+TINV(0.05,T33)*U39</f>
        <v>-6.2284688881146089</v>
      </c>
    </row>
    <row r="40" spans="3:25">
      <c r="K40" s="2" t="s">
        <v>25</v>
      </c>
      <c r="L40" s="2" t="s">
        <v>26</v>
      </c>
      <c r="M40" s="2" t="s">
        <v>27</v>
      </c>
      <c r="N40" s="2" t="s">
        <v>21</v>
      </c>
      <c r="O40" s="2" t="s">
        <v>28</v>
      </c>
      <c r="P40" s="2" t="s">
        <v>29</v>
      </c>
    </row>
    <row r="41" spans="3:25">
      <c r="J41" t="s">
        <v>30</v>
      </c>
      <c r="K41" s="5">
        <v>29.809957504272461</v>
      </c>
      <c r="L41" s="5">
        <v>4.3166723251342773</v>
      </c>
      <c r="M41" s="5">
        <v>6.9057726860046387</v>
      </c>
      <c r="N41" s="5">
        <v>2.5679662940092385E-5</v>
      </c>
      <c r="O41" s="5">
        <f>K41-TINV(0.05,K37)*L41</f>
        <v>20.309025781586612</v>
      </c>
      <c r="P41" s="5">
        <f>K41+TINV(0.05,K37)*L41</f>
        <v>39.310889226958309</v>
      </c>
      <c r="R41" s="4" t="s">
        <v>39</v>
      </c>
    </row>
    <row r="42" spans="3:25">
      <c r="J42" t="s">
        <v>1</v>
      </c>
      <c r="K42" s="5">
        <v>-0.65494853258132935</v>
      </c>
      <c r="L42" s="5">
        <v>0.12756061553955078</v>
      </c>
      <c r="M42" s="5">
        <v>-5.1344103813171387</v>
      </c>
      <c r="N42" s="5">
        <v>3.2606159220449626E-4</v>
      </c>
      <c r="O42" s="5">
        <f>K42-TINV(0.05,K37)*L42</f>
        <v>-0.93570755422130336</v>
      </c>
      <c r="P42" s="5">
        <f>K42+TINV(0.05,K37)*L42</f>
        <v>-0.37418951094135527</v>
      </c>
    </row>
    <row r="43" spans="3:25">
      <c r="R43" s="4" t="s">
        <v>10</v>
      </c>
      <c r="U43" s="2" t="s">
        <v>35</v>
      </c>
      <c r="V43" s="2" t="s">
        <v>36</v>
      </c>
    </row>
    <row r="44" spans="3:25">
      <c r="I44" s="4" t="s">
        <v>34</v>
      </c>
      <c r="S44" t="s">
        <v>11</v>
      </c>
      <c r="T44" s="5">
        <v>0.9707285764493</v>
      </c>
      <c r="U44" s="5">
        <v>4.447693443207823E-2</v>
      </c>
      <c r="V44" s="6">
        <v>4.8018197663018312E-2</v>
      </c>
    </row>
    <row r="45" spans="3:25">
      <c r="S45" t="s">
        <v>12</v>
      </c>
      <c r="T45" s="5">
        <v>0.94231396913528442</v>
      </c>
      <c r="U45" s="5">
        <v>8.4371864795684814E-2</v>
      </c>
      <c r="V45" s="6">
        <v>9.8342142999172211E-2</v>
      </c>
    </row>
    <row r="46" spans="3:25">
      <c r="I46" s="4" t="s">
        <v>10</v>
      </c>
      <c r="L46" s="2" t="s">
        <v>35</v>
      </c>
      <c r="M46" s="2" t="s">
        <v>36</v>
      </c>
      <c r="S46" t="s">
        <v>13</v>
      </c>
      <c r="T46" s="5">
        <v>0.92308527231216431</v>
      </c>
      <c r="U46" s="5">
        <v>9.355473518371582E-2</v>
      </c>
      <c r="V46" s="6">
        <v>0.11278034001588821</v>
      </c>
    </row>
    <row r="47" spans="3:25">
      <c r="J47" t="s">
        <v>11</v>
      </c>
      <c r="K47" s="5">
        <v>0.92213255307172093</v>
      </c>
      <c r="L47" s="5">
        <v>8.2141728320249907E-2</v>
      </c>
      <c r="M47" s="6">
        <v>9.7788839948999756E-2</v>
      </c>
      <c r="S47" t="s">
        <v>14</v>
      </c>
      <c r="T47" s="5">
        <v>0.63304466009140015</v>
      </c>
      <c r="U47" s="5">
        <v>-0.30939352512359619</v>
      </c>
      <c r="V47" s="6">
        <v>-0.32829052209854126</v>
      </c>
    </row>
    <row r="48" spans="3:25">
      <c r="J48" t="s">
        <v>12</v>
      </c>
      <c r="K48" s="5">
        <v>0.85032844543457031</v>
      </c>
      <c r="L48" s="5">
        <v>0.14474385976791382</v>
      </c>
      <c r="M48" s="6">
        <v>0.20514033734798431</v>
      </c>
    </row>
    <row r="49" spans="9:25">
      <c r="J49" t="s">
        <v>13</v>
      </c>
      <c r="K49" s="5">
        <v>0.82039415836334229</v>
      </c>
      <c r="L49" s="5">
        <v>0.14157462120056152</v>
      </c>
      <c r="M49" s="6">
        <v>0.2085600346326828</v>
      </c>
      <c r="R49" s="4" t="s">
        <v>15</v>
      </c>
    </row>
    <row r="50" spans="9:25">
      <c r="J50" t="s">
        <v>14</v>
      </c>
      <c r="K50" s="5">
        <v>0.96736377477645874</v>
      </c>
      <c r="L50" s="5">
        <v>-0.32624846696853638</v>
      </c>
      <c r="M50" s="6">
        <v>-0.25219959020614624</v>
      </c>
      <c r="S50" t="s">
        <v>16</v>
      </c>
      <c r="T50" s="2" t="s">
        <v>17</v>
      </c>
      <c r="U50" s="2" t="s">
        <v>18</v>
      </c>
      <c r="V50" s="2" t="s">
        <v>19</v>
      </c>
      <c r="W50" s="2" t="s">
        <v>20</v>
      </c>
      <c r="X50" s="2" t="s">
        <v>21</v>
      </c>
    </row>
    <row r="51" spans="9:25">
      <c r="S51" t="s">
        <v>22</v>
      </c>
      <c r="T51" s="3">
        <v>3</v>
      </c>
      <c r="U51" s="5">
        <v>58.916366965954111</v>
      </c>
      <c r="V51" s="5">
        <v>19.63878898865137</v>
      </c>
      <c r="W51" s="5">
        <v>49.0056320023197</v>
      </c>
      <c r="X51" s="5">
        <v>6.7157628571937346E-6</v>
      </c>
    </row>
    <row r="52" spans="9:25">
      <c r="I52" s="4" t="s">
        <v>15</v>
      </c>
      <c r="S52" t="s">
        <v>23</v>
      </c>
      <c r="T52" s="3">
        <v>9</v>
      </c>
      <c r="U52" s="5">
        <v>3.6067099571228027</v>
      </c>
      <c r="V52" s="5">
        <v>0.40074555079142254</v>
      </c>
      <c r="W52" s="5"/>
      <c r="X52" s="5"/>
    </row>
    <row r="53" spans="9:25">
      <c r="J53" t="s">
        <v>16</v>
      </c>
      <c r="K53" s="2" t="s">
        <v>17</v>
      </c>
      <c r="L53" s="2" t="s">
        <v>18</v>
      </c>
      <c r="M53" s="2" t="s">
        <v>19</v>
      </c>
      <c r="N53" s="2" t="s">
        <v>20</v>
      </c>
      <c r="O53" s="2" t="s">
        <v>21</v>
      </c>
    </row>
    <row r="54" spans="9:25">
      <c r="J54" t="s">
        <v>22</v>
      </c>
      <c r="K54" s="3">
        <v>2</v>
      </c>
      <c r="L54" s="5">
        <v>53.165150554363535</v>
      </c>
      <c r="M54" s="5">
        <v>26.582575277181768</v>
      </c>
      <c r="N54" s="5">
        <v>28.406480484881829</v>
      </c>
      <c r="O54" s="5">
        <v>7.5109765370780603E-5</v>
      </c>
      <c r="R54" s="4" t="s">
        <v>24</v>
      </c>
    </row>
    <row r="55" spans="9:25">
      <c r="J55" t="s">
        <v>23</v>
      </c>
      <c r="K55" s="3">
        <v>10</v>
      </c>
      <c r="L55" s="5">
        <v>9.3579263687133789</v>
      </c>
      <c r="M55" s="5">
        <v>0.93579263687133785</v>
      </c>
      <c r="N55" s="5"/>
      <c r="O55" s="5"/>
      <c r="T55" s="2" t="s">
        <v>25</v>
      </c>
      <c r="U55" s="2" t="s">
        <v>26</v>
      </c>
      <c r="V55" s="2" t="s">
        <v>27</v>
      </c>
      <c r="W55" s="2" t="s">
        <v>21</v>
      </c>
      <c r="X55" s="2" t="s">
        <v>28</v>
      </c>
      <c r="Y55" s="2" t="s">
        <v>29</v>
      </c>
    </row>
    <row r="56" spans="9:25">
      <c r="S56" t="s">
        <v>30</v>
      </c>
      <c r="T56" s="5">
        <v>-4174.8564453125</v>
      </c>
      <c r="U56" s="5">
        <v>1206.955322265625</v>
      </c>
      <c r="V56" s="5">
        <v>-3.458998441696167</v>
      </c>
      <c r="W56" s="5">
        <v>7.1721319109201431E-3</v>
      </c>
      <c r="X56" s="5">
        <f>T56-TINV(0.05,T52)*U56</f>
        <v>-6905.179067171387</v>
      </c>
      <c r="Y56" s="5">
        <f>T56+TINV(0.05,T52)*U56</f>
        <v>-1444.533823453613</v>
      </c>
    </row>
    <row r="57" spans="9:25">
      <c r="I57" s="4" t="s">
        <v>24</v>
      </c>
      <c r="S57" t="s">
        <v>1</v>
      </c>
      <c r="T57" s="5">
        <v>-20.57282829284668</v>
      </c>
      <c r="U57" s="5">
        <v>3.5026962757110596</v>
      </c>
      <c r="V57" s="5">
        <v>-5.8734264373779297</v>
      </c>
      <c r="W57" s="5">
        <v>2.3675381089560688E-4</v>
      </c>
      <c r="X57" s="5">
        <f>T57-TINV(0.05,T52)*U57</f>
        <v>-28.496477745854403</v>
      </c>
      <c r="Y57" s="5">
        <f>T57+TINV(0.05,T52)*U57</f>
        <v>-12.649178839838957</v>
      </c>
    </row>
    <row r="58" spans="9:25">
      <c r="K58" s="2" t="s">
        <v>25</v>
      </c>
      <c r="L58" s="2" t="s">
        <v>26</v>
      </c>
      <c r="M58" s="2" t="s">
        <v>27</v>
      </c>
      <c r="N58" s="2" t="s">
        <v>21</v>
      </c>
      <c r="O58" s="2" t="s">
        <v>28</v>
      </c>
      <c r="P58" s="2" t="s">
        <v>29</v>
      </c>
      <c r="S58" t="s">
        <v>2</v>
      </c>
      <c r="T58" s="5">
        <v>-28.864162445068359</v>
      </c>
      <c r="U58" s="5">
        <v>5.787229061126709</v>
      </c>
      <c r="V58" s="5">
        <v>-4.9875617027282715</v>
      </c>
      <c r="W58" s="5">
        <v>7.5162865687161684E-4</v>
      </c>
      <c r="X58" s="5">
        <f>T58-TINV(0.05,T52)*U58</f>
        <v>-41.955784091686326</v>
      </c>
      <c r="Y58" s="5">
        <f>T58+TINV(0.05,T52)*U58</f>
        <v>-15.772540798450391</v>
      </c>
    </row>
    <row r="59" spans="9:25">
      <c r="J59" t="s">
        <v>30</v>
      </c>
      <c r="K59" s="5">
        <v>64.945915222167969</v>
      </c>
      <c r="L59" s="5">
        <v>11.750595092773438</v>
      </c>
      <c r="M59" s="5">
        <v>5.5270318984985352</v>
      </c>
      <c r="N59" s="5">
        <v>2.5206137797795236E-4</v>
      </c>
      <c r="O59" s="5">
        <f>K59-TINV(0.05,K55)*L59</f>
        <v>38.763957874340676</v>
      </c>
      <c r="P59" s="5">
        <f>K59+TINV(0.05,K55)*L59</f>
        <v>91.127872569995262</v>
      </c>
      <c r="S59" t="s">
        <v>8</v>
      </c>
      <c r="T59" s="5">
        <v>410.55795288085937</v>
      </c>
      <c r="U59" s="5">
        <v>113.15922546386719</v>
      </c>
      <c r="V59" s="5">
        <v>3.6281437873840332</v>
      </c>
      <c r="W59" s="5">
        <v>5.501503124833107E-3</v>
      </c>
      <c r="X59" s="5">
        <f>T59-TINV(0.05,T52)*U59</f>
        <v>154.57400098439385</v>
      </c>
      <c r="Y59" s="5">
        <f>T59+TINV(0.05,T52)*U59</f>
        <v>666.54190477732493</v>
      </c>
    </row>
    <row r="60" spans="9:25">
      <c r="J60" t="s">
        <v>1</v>
      </c>
      <c r="K60" s="5">
        <v>-0.87507915496826172</v>
      </c>
      <c r="L60" s="5">
        <v>0.1187853068113327</v>
      </c>
      <c r="M60" s="5">
        <v>-7.3668971061706543</v>
      </c>
      <c r="N60" s="5">
        <v>2.4058890630840324E-5</v>
      </c>
      <c r="O60" s="5">
        <f>K60-TINV(0.05,K55)*L60</f>
        <v>-1.1397493109840662</v>
      </c>
      <c r="P60" s="5">
        <f>K60+TINV(0.05,K55)*L60</f>
        <v>-0.61040899895245726</v>
      </c>
    </row>
    <row r="61" spans="9:25">
      <c r="J61" t="s">
        <v>2</v>
      </c>
      <c r="K61" s="5">
        <v>-0.68804848194122314</v>
      </c>
      <c r="L61" s="5">
        <v>0.22125270962715149</v>
      </c>
      <c r="M61" s="5">
        <v>-3.1097855567932129</v>
      </c>
      <c r="N61" s="5">
        <v>1.1064718477427959E-2</v>
      </c>
      <c r="O61" s="5">
        <f>K61-TINV(0.05,K55)*L61</f>
        <v>-1.1810302382534512</v>
      </c>
      <c r="P61" s="5">
        <f>K61+TINV(0.05,K55)*L61</f>
        <v>-0.19506672562899507</v>
      </c>
      <c r="R61" s="4" t="s">
        <v>40</v>
      </c>
    </row>
    <row r="63" spans="9:25">
      <c r="I63" s="4" t="s">
        <v>37</v>
      </c>
      <c r="R63" s="4" t="s">
        <v>10</v>
      </c>
      <c r="U63" s="2" t="s">
        <v>35</v>
      </c>
      <c r="V63" s="2" t="s">
        <v>36</v>
      </c>
    </row>
    <row r="64" spans="9:25">
      <c r="S64" t="s">
        <v>11</v>
      </c>
      <c r="T64" s="5">
        <v>0.98527618815559082</v>
      </c>
      <c r="U64" s="5">
        <v>1.4547611706290819E-2</v>
      </c>
      <c r="V64" s="6">
        <v>1.4986281499513086E-2</v>
      </c>
    </row>
    <row r="65" spans="9:25">
      <c r="I65" s="4" t="s">
        <v>10</v>
      </c>
      <c r="L65" s="2" t="s">
        <v>35</v>
      </c>
      <c r="M65" s="2" t="s">
        <v>36</v>
      </c>
      <c r="S65" t="s">
        <v>12</v>
      </c>
      <c r="T65" s="5">
        <v>0.97076916694641113</v>
      </c>
      <c r="U65" s="5">
        <v>2.8455197811126709E-2</v>
      </c>
      <c r="V65" s="6">
        <v>3.0197151005268097E-2</v>
      </c>
    </row>
    <row r="66" spans="9:25">
      <c r="J66" t="s">
        <v>11</v>
      </c>
      <c r="K66" s="5">
        <v>0.97493856065302253</v>
      </c>
      <c r="L66" s="5">
        <v>5.2806007581301606E-2</v>
      </c>
      <c r="M66" s="6">
        <v>5.7265094270231777E-2</v>
      </c>
      <c r="S66" t="s">
        <v>13</v>
      </c>
      <c r="T66" s="5">
        <v>0.9561537504196167</v>
      </c>
      <c r="U66" s="5">
        <v>3.3068478107452393E-2</v>
      </c>
      <c r="V66" s="6">
        <v>3.582385927438736E-2</v>
      </c>
    </row>
    <row r="67" spans="9:25">
      <c r="J67" t="s">
        <v>12</v>
      </c>
      <c r="K67" s="5">
        <v>0.95050519704818726</v>
      </c>
      <c r="L67" s="5">
        <v>0.10017675161361694</v>
      </c>
      <c r="M67" s="6">
        <v>0.1178094819188118</v>
      </c>
      <c r="S67" t="s">
        <v>14</v>
      </c>
      <c r="T67" s="5">
        <v>0.47796478867530823</v>
      </c>
      <c r="U67" s="5">
        <v>-0.15507987141609192</v>
      </c>
      <c r="V67" s="6">
        <v>-0.24497461318969727</v>
      </c>
    </row>
    <row r="68" spans="9:25">
      <c r="J68" t="s">
        <v>13</v>
      </c>
      <c r="K68" s="5">
        <v>0.93400692939758301</v>
      </c>
      <c r="L68" s="5">
        <v>0.11361277103424072</v>
      </c>
      <c r="M68" s="6">
        <v>0.13848559558391571</v>
      </c>
    </row>
    <row r="69" spans="9:25">
      <c r="J69" t="s">
        <v>14</v>
      </c>
      <c r="K69" s="5">
        <v>0.5863792896270752</v>
      </c>
      <c r="L69" s="5">
        <v>-0.38098448514938354</v>
      </c>
      <c r="M69" s="6">
        <v>-0.39383786916732788</v>
      </c>
      <c r="R69" s="4" t="s">
        <v>15</v>
      </c>
    </row>
    <row r="70" spans="9:25">
      <c r="S70" t="s">
        <v>16</v>
      </c>
      <c r="T70" s="2" t="s">
        <v>17</v>
      </c>
      <c r="U70" s="2" t="s">
        <v>18</v>
      </c>
      <c r="V70" s="2" t="s">
        <v>19</v>
      </c>
      <c r="W70" s="2" t="s">
        <v>20</v>
      </c>
      <c r="X70" s="2" t="s">
        <v>21</v>
      </c>
    </row>
    <row r="71" spans="9:25">
      <c r="I71" s="4" t="s">
        <v>15</v>
      </c>
      <c r="S71" t="s">
        <v>22</v>
      </c>
      <c r="T71" s="3">
        <v>4</v>
      </c>
      <c r="U71" s="5">
        <v>60.695474178974436</v>
      </c>
      <c r="V71" s="5">
        <v>15.173868544743609</v>
      </c>
      <c r="W71" s="5">
        <v>66.420861289285853</v>
      </c>
      <c r="X71" s="5">
        <v>3.5649986690866797E-6</v>
      </c>
    </row>
    <row r="72" spans="9:25">
      <c r="J72" t="s">
        <v>16</v>
      </c>
      <c r="K72" s="2" t="s">
        <v>17</v>
      </c>
      <c r="L72" s="2" t="s">
        <v>18</v>
      </c>
      <c r="M72" s="2" t="s">
        <v>19</v>
      </c>
      <c r="N72" s="2" t="s">
        <v>20</v>
      </c>
      <c r="O72" s="2" t="s">
        <v>21</v>
      </c>
      <c r="S72" t="s">
        <v>23</v>
      </c>
      <c r="T72" s="3">
        <v>8</v>
      </c>
      <c r="U72" s="5">
        <v>1.827602744102478</v>
      </c>
      <c r="V72" s="5">
        <v>0.22845034301280975</v>
      </c>
      <c r="W72" s="5"/>
      <c r="X72" s="5"/>
    </row>
    <row r="73" spans="9:25">
      <c r="J73" t="s">
        <v>22</v>
      </c>
      <c r="K73" s="3">
        <v>3</v>
      </c>
      <c r="L73" s="5">
        <v>59.428510816280649</v>
      </c>
      <c r="M73" s="5">
        <v>19.809503605426883</v>
      </c>
      <c r="N73" s="5">
        <v>57.612449143449389</v>
      </c>
      <c r="O73" s="5">
        <v>3.3831176559498878E-6</v>
      </c>
    </row>
    <row r="74" spans="9:25">
      <c r="J74" t="s">
        <v>23</v>
      </c>
      <c r="K74" s="3">
        <v>9</v>
      </c>
      <c r="L74" s="5">
        <v>3.0945661067962646</v>
      </c>
      <c r="M74" s="5">
        <v>0.34384067853291828</v>
      </c>
      <c r="N74" s="5"/>
      <c r="O74" s="5"/>
      <c r="R74" s="4" t="s">
        <v>24</v>
      </c>
    </row>
    <row r="75" spans="9:25">
      <c r="T75" s="2" t="s">
        <v>25</v>
      </c>
      <c r="U75" s="2" t="s">
        <v>26</v>
      </c>
      <c r="V75" s="2" t="s">
        <v>27</v>
      </c>
      <c r="W75" s="2" t="s">
        <v>21</v>
      </c>
      <c r="X75" s="2" t="s">
        <v>28</v>
      </c>
      <c r="Y75" s="2" t="s">
        <v>29</v>
      </c>
    </row>
    <row r="76" spans="9:25">
      <c r="I76" s="4" t="s">
        <v>24</v>
      </c>
      <c r="S76" t="s">
        <v>30</v>
      </c>
      <c r="T76" s="5">
        <v>-2744.281494140625</v>
      </c>
      <c r="U76" s="5">
        <v>1045.57421875</v>
      </c>
      <c r="V76" s="5">
        <v>-2.6246645450592041</v>
      </c>
      <c r="W76" s="5">
        <v>3.0429234728217125E-2</v>
      </c>
      <c r="X76" s="5">
        <f>T76-TINV(0.05,T72)*U76</f>
        <v>-5155.3799642491203</v>
      </c>
      <c r="Y76" s="5">
        <f>T76+TINV(0.05,T72)*U76</f>
        <v>-333.18302403212965</v>
      </c>
    </row>
    <row r="77" spans="9:25">
      <c r="K77" s="2" t="s">
        <v>25</v>
      </c>
      <c r="L77" s="2" t="s">
        <v>26</v>
      </c>
      <c r="M77" s="2" t="s">
        <v>27</v>
      </c>
      <c r="N77" s="2" t="s">
        <v>21</v>
      </c>
      <c r="O77" s="2" t="s">
        <v>28</v>
      </c>
      <c r="P77" s="2" t="s">
        <v>29</v>
      </c>
      <c r="S77" t="s">
        <v>1</v>
      </c>
      <c r="T77" s="5">
        <v>-22.136930465698242</v>
      </c>
      <c r="U77" s="5">
        <v>2.7033636569976807</v>
      </c>
      <c r="V77" s="5">
        <v>-8.1886615753173828</v>
      </c>
      <c r="W77" s="5">
        <v>3.6908848414896056E-5</v>
      </c>
      <c r="X77" s="5">
        <f>T77-TINV(0.05,T72)*U77</f>
        <v>-28.37089823254551</v>
      </c>
      <c r="Y77" s="5">
        <f>T77+TINV(0.05,T72)*U77</f>
        <v>-15.902962698850974</v>
      </c>
    </row>
    <row r="78" spans="9:25">
      <c r="J78" t="s">
        <v>30</v>
      </c>
      <c r="K78" s="5">
        <v>78.931930541992188</v>
      </c>
      <c r="L78" s="5">
        <v>7.8404178619384766</v>
      </c>
      <c r="M78" s="5">
        <v>10.06731128692627</v>
      </c>
      <c r="N78" s="5">
        <v>3.3838120998552768E-6</v>
      </c>
      <c r="O78" s="5">
        <f>K78-TINV(0.05,K74)*L78</f>
        <v>61.195673152536045</v>
      </c>
      <c r="P78" s="5">
        <f>K78+TINV(0.05,K74)*L78</f>
        <v>96.66818793144833</v>
      </c>
      <c r="S78" t="s">
        <v>2</v>
      </c>
      <c r="T78" s="5">
        <v>-28.962505340576172</v>
      </c>
      <c r="U78" s="5">
        <v>4.3696470260620117</v>
      </c>
      <c r="V78" s="5">
        <v>-6.6281108856201172</v>
      </c>
      <c r="W78" s="5">
        <v>1.6450266411993653E-4</v>
      </c>
      <c r="X78" s="5">
        <f>T78-TINV(0.05,T72)*U78</f>
        <v>-39.038929443733366</v>
      </c>
      <c r="Y78" s="5">
        <f>T78+TINV(0.05,T72)*U78</f>
        <v>-18.886081237418978</v>
      </c>
    </row>
    <row r="79" spans="9:25">
      <c r="J79" t="s">
        <v>1</v>
      </c>
      <c r="K79" s="5">
        <v>-0.82860368490219116</v>
      </c>
      <c r="L79" s="5">
        <v>7.2821907699108124E-2</v>
      </c>
      <c r="M79" s="5">
        <v>-11.378494262695313</v>
      </c>
      <c r="N79" s="5">
        <v>1.2096276122974814E-6</v>
      </c>
      <c r="O79" s="5">
        <f>K79-TINV(0.05,K74)*L79</f>
        <v>-0.99333828467558449</v>
      </c>
      <c r="P79" s="5">
        <f>K79+TINV(0.05,K74)*L79</f>
        <v>-0.66386908512879783</v>
      </c>
      <c r="S79" t="s">
        <v>8</v>
      </c>
      <c r="T79" s="5">
        <v>278.21353149414062</v>
      </c>
      <c r="U79" s="5">
        <v>97.717567443847656</v>
      </c>
      <c r="V79" s="5">
        <v>2.8471188545227051</v>
      </c>
      <c r="W79" s="5">
        <v>2.1574432030320168E-2</v>
      </c>
      <c r="X79" s="5">
        <f>T79-TINV(0.05,T72)*U79</f>
        <v>52.876417072692675</v>
      </c>
      <c r="Y79" s="5">
        <f>T79+TINV(0.05,T72)*U79</f>
        <v>503.55064591558858</v>
      </c>
    </row>
    <row r="80" spans="9:25">
      <c r="J80" t="s">
        <v>2</v>
      </c>
      <c r="K80" s="5">
        <v>-0.74957448244094849</v>
      </c>
      <c r="L80" s="5">
        <v>0.13488753139972687</v>
      </c>
      <c r="M80" s="5">
        <v>-5.5570330619812012</v>
      </c>
      <c r="N80" s="5">
        <v>3.5321884206496179E-4</v>
      </c>
      <c r="O80" s="5">
        <f>K80-TINV(0.05,K74)*L80</f>
        <v>-1.0547112771452045</v>
      </c>
      <c r="P80" s="5">
        <f>K80+TINV(0.05,K74)*L80</f>
        <v>-0.44443768773669245</v>
      </c>
      <c r="S80" t="s">
        <v>3</v>
      </c>
      <c r="T80" s="5">
        <v>-8.0986223220825195</v>
      </c>
      <c r="U80" s="5">
        <v>2.9020545482635498</v>
      </c>
      <c r="V80" s="5">
        <v>-2.7906513214111328</v>
      </c>
      <c r="W80" s="5">
        <v>2.3534657433629036E-2</v>
      </c>
      <c r="X80" s="5">
        <f>T80-TINV(0.05,T72)*U80</f>
        <v>-14.790772105437767</v>
      </c>
      <c r="Y80" s="5">
        <f>T80+TINV(0.05,T72)*U80</f>
        <v>-1.4064725387272707</v>
      </c>
    </row>
    <row r="81" spans="9:16">
      <c r="J81" t="s">
        <v>3</v>
      </c>
      <c r="K81" s="5">
        <v>-1.287712574005127</v>
      </c>
      <c r="L81" s="5">
        <v>0.30171290040016174</v>
      </c>
      <c r="M81" s="5">
        <v>-4.2680063247680664</v>
      </c>
      <c r="N81" s="5">
        <v>2.086421474814415E-3</v>
      </c>
      <c r="O81" s="5">
        <f>K81-TINV(0.05,K74)*L81</f>
        <v>-1.9702345713586662</v>
      </c>
      <c r="P81" s="5">
        <f>K81+TINV(0.05,K74)*L81</f>
        <v>-0.60519057665158782</v>
      </c>
    </row>
    <row r="83" spans="9:16">
      <c r="I83" s="4" t="s">
        <v>38</v>
      </c>
    </row>
    <row r="85" spans="9:16">
      <c r="I85" s="4" t="s">
        <v>10</v>
      </c>
      <c r="L85" s="2" t="s">
        <v>35</v>
      </c>
      <c r="M85" s="2" t="s">
        <v>36</v>
      </c>
    </row>
    <row r="86" spans="9:16">
      <c r="J86" t="s">
        <v>11</v>
      </c>
      <c r="K86" s="5">
        <v>0.98776865093413924</v>
      </c>
      <c r="L86" s="5">
        <v>1.2830090281116702E-2</v>
      </c>
      <c r="M86" s="6">
        <v>1.3159896222099362E-2</v>
      </c>
    </row>
    <row r="87" spans="9:16">
      <c r="J87" t="s">
        <v>12</v>
      </c>
      <c r="K87" s="5">
        <v>0.97568690776824951</v>
      </c>
      <c r="L87" s="5">
        <v>2.5181710720062256E-2</v>
      </c>
      <c r="M87" s="6">
        <v>2.6492975652217865E-2</v>
      </c>
    </row>
    <row r="88" spans="9:16">
      <c r="J88" t="s">
        <v>13</v>
      </c>
      <c r="K88" s="5">
        <v>0.96353036165237427</v>
      </c>
      <c r="L88" s="5">
        <v>2.952343225479126E-2</v>
      </c>
      <c r="M88" s="6">
        <v>3.1609434634447098E-2</v>
      </c>
    </row>
    <row r="89" spans="9:16">
      <c r="J89" t="s">
        <v>14</v>
      </c>
      <c r="K89" s="5">
        <v>0.43590861558914185</v>
      </c>
      <c r="L89" s="5">
        <v>-0.15047067403793335</v>
      </c>
      <c r="M89" s="6">
        <v>-0.25660979747772217</v>
      </c>
    </row>
    <row r="91" spans="9:16">
      <c r="I91" s="4" t="s">
        <v>15</v>
      </c>
    </row>
    <row r="92" spans="9:16">
      <c r="J92" t="s">
        <v>16</v>
      </c>
      <c r="K92" s="2" t="s">
        <v>17</v>
      </c>
      <c r="L92" s="2" t="s">
        <v>18</v>
      </c>
      <c r="M92" s="2" t="s">
        <v>19</v>
      </c>
      <c r="N92" s="2" t="s">
        <v>20</v>
      </c>
      <c r="O92" s="2" t="s">
        <v>21</v>
      </c>
    </row>
    <row r="93" spans="9:16">
      <c r="J93" t="s">
        <v>22</v>
      </c>
      <c r="K93" s="3">
        <v>4</v>
      </c>
      <c r="L93" s="5">
        <v>61.002946407978342</v>
      </c>
      <c r="M93" s="5">
        <v>15.250736601994586</v>
      </c>
      <c r="N93" s="5">
        <v>80.26014319437914</v>
      </c>
      <c r="O93" s="5">
        <v>1.7131747696965137E-6</v>
      </c>
    </row>
    <row r="94" spans="9:16">
      <c r="J94" t="s">
        <v>23</v>
      </c>
      <c r="K94" s="3">
        <v>8</v>
      </c>
      <c r="L94" s="5">
        <v>1.5201305150985718</v>
      </c>
      <c r="M94" s="5">
        <v>0.19001631438732147</v>
      </c>
      <c r="N94" s="5"/>
      <c r="O94" s="5"/>
    </row>
    <row r="96" spans="9:16">
      <c r="I96" s="4" t="s">
        <v>24</v>
      </c>
    </row>
    <row r="97" spans="10:16">
      <c r="K97" s="2" t="s">
        <v>25</v>
      </c>
      <c r="L97" s="2" t="s">
        <v>26</v>
      </c>
      <c r="M97" s="2" t="s">
        <v>27</v>
      </c>
      <c r="N97" s="2" t="s">
        <v>21</v>
      </c>
      <c r="O97" s="2" t="s">
        <v>28</v>
      </c>
      <c r="P97" s="2" t="s">
        <v>29</v>
      </c>
    </row>
    <row r="98" spans="10:16">
      <c r="J98" t="s">
        <v>30</v>
      </c>
      <c r="K98" s="5">
        <v>-188.94352722167969</v>
      </c>
      <c r="L98" s="5">
        <v>93.242958068847656</v>
      </c>
      <c r="M98" s="5">
        <v>-2.0263571739196777</v>
      </c>
      <c r="N98" s="5">
        <v>7.7292777597904205E-2</v>
      </c>
      <c r="O98" s="5">
        <f>K98-TINV(0.05,K94)*L98</f>
        <v>-403.96217392947869</v>
      </c>
      <c r="P98" s="5">
        <f>K98+TINV(0.05,K94)*L98</f>
        <v>26.075119486119291</v>
      </c>
    </row>
    <row r="99" spans="10:16">
      <c r="J99" t="s">
        <v>1</v>
      </c>
      <c r="K99" s="5">
        <v>-0.67925870418548584</v>
      </c>
      <c r="L99" s="5">
        <v>7.4982911348342896E-2</v>
      </c>
      <c r="M99" s="5">
        <v>-9.0588464736938477</v>
      </c>
      <c r="N99" s="5">
        <v>1.7663791368249804E-5</v>
      </c>
      <c r="O99" s="5">
        <f>K99-TINV(0.05,K94)*L99</f>
        <v>-0.85216960768156591</v>
      </c>
      <c r="P99" s="5">
        <f>K99+TINV(0.05,K94)*L99</f>
        <v>-0.50634780068940577</v>
      </c>
    </row>
    <row r="100" spans="10:16">
      <c r="J100" t="s">
        <v>2</v>
      </c>
      <c r="K100" s="5">
        <v>-0.77837753295898438</v>
      </c>
      <c r="L100" s="5">
        <v>0.10077209025621414</v>
      </c>
      <c r="M100" s="5">
        <v>-7.7241377830505371</v>
      </c>
      <c r="N100" s="5">
        <v>5.6166889407904819E-5</v>
      </c>
      <c r="O100" s="5">
        <f>K100-TINV(0.05,K94)*L100</f>
        <v>-1.0107583896110059</v>
      </c>
      <c r="P100" s="5">
        <f>K100+TINV(0.05,K94)*L100</f>
        <v>-0.5459966763069628</v>
      </c>
    </row>
    <row r="101" spans="10:16">
      <c r="J101" t="s">
        <v>3</v>
      </c>
      <c r="K101" s="5">
        <v>-0.89966696500778198</v>
      </c>
      <c r="L101" s="5">
        <v>0.26168566942214966</v>
      </c>
      <c r="M101" s="5">
        <v>-3.4379680156707764</v>
      </c>
      <c r="N101" s="5">
        <v>8.8502680882811546E-3</v>
      </c>
      <c r="O101" s="5">
        <f>K101-TINV(0.05,K94)*L101</f>
        <v>-1.5031152003204054</v>
      </c>
      <c r="P101" s="5">
        <f>K101+TINV(0.05,K94)*L101</f>
        <v>-0.2962187296951585</v>
      </c>
    </row>
    <row r="102" spans="10:16">
      <c r="J102" t="s">
        <v>8</v>
      </c>
      <c r="K102" s="5">
        <v>6.3294251449406147E-3</v>
      </c>
      <c r="L102" s="5">
        <v>2.1988581866025925E-3</v>
      </c>
      <c r="M102" s="5">
        <v>2.8785054683685303</v>
      </c>
      <c r="N102" s="5">
        <v>2.0558653399348259E-2</v>
      </c>
      <c r="O102" s="5">
        <f>K102-TINV(0.05,K94)*L102</f>
        <v>1.258849078096435E-3</v>
      </c>
      <c r="P102" s="5">
        <f>K102+TINV(0.05,K94)*L102</f>
        <v>1.1400001211784794E-2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Base Data</vt:lpstr>
      <vt:lpstr>UKIP - Phone v Online</vt:lpstr>
      <vt:lpstr>Con - Phone v Online</vt:lpstr>
      <vt:lpstr>Phone Polls</vt:lpstr>
      <vt:lpstr>Internet Polls</vt:lpstr>
      <vt:lpstr>'Base Data'!Con</vt:lpstr>
      <vt:lpstr>'Internet Polls'!Con</vt:lpstr>
      <vt:lpstr>'Phone Polls'!Con</vt:lpstr>
      <vt:lpstr>'Base Data'!Data</vt:lpstr>
      <vt:lpstr>'Internet Polls'!Data</vt:lpstr>
      <vt:lpstr>'Phone Polls'!Data</vt:lpstr>
      <vt:lpstr>'Base Data'!Date</vt:lpstr>
      <vt:lpstr>'Phone Polls'!Date</vt:lpstr>
      <vt:lpstr>'Internet Polls'!Date_Num</vt:lpstr>
      <vt:lpstr>'Phone Polls'!Date_Num</vt:lpstr>
      <vt:lpstr>'Base Data'!Lab</vt:lpstr>
      <vt:lpstr>'Internet Polls'!Lab</vt:lpstr>
      <vt:lpstr>'Phone Polls'!Lab</vt:lpstr>
      <vt:lpstr>'Base Data'!LD</vt:lpstr>
      <vt:lpstr>'Internet Polls'!LD</vt:lpstr>
      <vt:lpstr>'Phone Polls'!LD</vt:lpstr>
      <vt:lpstr>'Base Data'!Type</vt:lpstr>
      <vt:lpstr>'Base Data'!UKIP</vt:lpstr>
      <vt:lpstr>'Internet Polls'!UKIP</vt:lpstr>
      <vt:lpstr>'Phone Polls'!UKIP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2013-01-02T14:01:07Z</dcterms:created>
  <dcterms:modified xsi:type="dcterms:W3CDTF">2013-01-07T21:43:03Z</dcterms:modified>
</cp:coreProperties>
</file>